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Расчет ИФО Бохан" sheetId="1" r:id="rId1"/>
    <sheet name="Аналит.отчет" sheetId="2" r:id="rId2"/>
    <sheet name="Диагностика (2)" sheetId="3" r:id="rId3"/>
  </sheets>
  <definedNames>
    <definedName name="_xlnm.Print_Area" localSheetId="1">'Аналит.отчет'!$A$1:$E$157</definedName>
  </definedNames>
  <calcPr fullCalcOnLoad="1"/>
</workbook>
</file>

<file path=xl/sharedStrings.xml><?xml version="1.0" encoding="utf-8"?>
<sst xmlns="http://schemas.openxmlformats.org/spreadsheetml/2006/main" count="537" uniqueCount="292">
  <si>
    <t>Строительство - всего</t>
  </si>
  <si>
    <t>Транспорт и связь - всего</t>
  </si>
  <si>
    <t>Сельское хозяйство - всего</t>
  </si>
  <si>
    <t>Лесозаготовки - всего</t>
  </si>
  <si>
    <t>Торговля - всего</t>
  </si>
  <si>
    <t xml:space="preserve">Прочие - всего </t>
  </si>
  <si>
    <t>ВСЕГО по муниципальным образованиям</t>
  </si>
  <si>
    <t>Код ОКВЭД,
 код ОКП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</si>
  <si>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</si>
  <si>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</si>
  <si>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</si>
  <si>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</si>
  <si>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</si>
  <si>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</si>
  <si>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</si>
  <si>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</si>
  <si>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</si>
  <si>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</si>
  <si>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</si>
  <si>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</si>
  <si>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</si>
  <si>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</si>
  <si>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</si>
  <si>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</si>
  <si>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</si>
  <si>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</si>
  <si>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</si>
  <si>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</si>
  <si>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</si>
  <si>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</si>
  <si>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</si>
  <si>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</si>
  <si>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</si>
  <si>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Индекс физического объема в сельхозорганизациях</t>
  </si>
  <si>
    <t>Строительство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</si>
  <si>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</si>
  <si>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</si>
  <si>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</si>
  <si>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</si>
  <si>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</si>
  <si>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</si>
  <si>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</si>
  <si>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</si>
  <si>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</si>
  <si>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</si>
  <si>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</si>
  <si>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</si>
  <si>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</si>
  <si>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</si>
  <si>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</si>
  <si>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</si>
  <si>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 xml:space="preserve">Объем инвестиций в основной капитал за счет всех источников -  всего, в т.ч.по источникам финансирования: </t>
  </si>
  <si>
    <t>прибыль</t>
  </si>
  <si>
    <t>амортизация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</si>
  <si>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</si>
  <si>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</si>
  <si>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</si>
  <si>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</si>
  <si>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</si>
  <si>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</si>
  <si>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</si>
  <si>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</si>
  <si>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</si>
  <si>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</si>
  <si>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</si>
  <si>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</si>
  <si>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</si>
  <si>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</si>
  <si>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</si>
  <si>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</si>
  <si>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</si>
  <si>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</si>
  <si>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</si>
  <si>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</si>
  <si>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</si>
  <si>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</si>
  <si>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</si>
  <si>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</si>
  <si>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</si>
  <si>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</si>
  <si>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</si>
  <si>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</si>
  <si>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</si>
  <si>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</si>
  <si>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</si>
  <si>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</si>
  <si>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</si>
  <si>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</si>
  <si>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</si>
  <si>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</si>
  <si>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</si>
  <si>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</si>
  <si>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</si>
  <si>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* Раздел  "Лесное хозяйство и предоставление услуг в этой области" включает лесозаготовки.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</si>
  <si>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</si>
  <si>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</si>
  <si>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</si>
  <si>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</si>
  <si>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</si>
  <si>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</si>
  <si>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</si>
  <si>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Добыча полезных ископаемых - всего (С)</t>
  </si>
  <si>
    <t>в том числе предприятия:</t>
  </si>
  <si>
    <t>Обрабатывающие производства, всего (D)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</si>
  <si>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</si>
  <si>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</si>
  <si>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</si>
  <si>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</si>
  <si>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</si>
  <si>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Индекс физического объема,  (%) **)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</si>
  <si>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</si>
  <si>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</si>
  <si>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</si>
  <si>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</si>
  <si>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</si>
  <si>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</si>
  <si>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ПРОМЫШЛЕННОЕ ПРОИЗВОДСТВО:</t>
  </si>
  <si>
    <t xml:space="preserve"> Добыча полезных ископаемых (Раздел С)</t>
  </si>
  <si>
    <t xml:space="preserve"> Добыча полезных ископаемых,кроме топливно-энергетических</t>
  </si>
  <si>
    <t>Подраздел СВ</t>
  </si>
  <si>
    <t>Материалы строительные нерудные</t>
  </si>
  <si>
    <t>5711000000</t>
  </si>
  <si>
    <t>тыс. м3</t>
  </si>
  <si>
    <t>т</t>
  </si>
  <si>
    <t>ИТОГО</t>
  </si>
  <si>
    <t xml:space="preserve"> Обрабатывающие производства (Раздел  D)</t>
  </si>
  <si>
    <t xml:space="preserve">Производство пищевых продуктов, включая напитки, и табака
</t>
  </si>
  <si>
    <t xml:space="preserve">Подраздел DA
</t>
  </si>
  <si>
    <t>Производство цельномолочной продукции</t>
  </si>
  <si>
    <t>15.51.1</t>
  </si>
  <si>
    <t>Цельномолочная продукция (в пересчете на молоко) - всего</t>
  </si>
  <si>
    <t>9220020000</t>
  </si>
  <si>
    <t>Нежирная молочная продукция в пересчете на обезжиренное молоко</t>
  </si>
  <si>
    <t>9224010000</t>
  </si>
  <si>
    <t>Производство коровьего масла</t>
  </si>
  <si>
    <t>15.51.3</t>
  </si>
  <si>
    <t>Масло животное - всего</t>
  </si>
  <si>
    <t>9221000000</t>
  </si>
  <si>
    <t>Производство продуктов мукомольно-крупяной промышленности</t>
  </si>
  <si>
    <t>15.61</t>
  </si>
  <si>
    <t>Мука - всего</t>
  </si>
  <si>
    <t>9293000000</t>
  </si>
  <si>
    <t>Производство хлеба и мучных кондитерских изделий недлительного  хранения</t>
  </si>
  <si>
    <t>15.81</t>
  </si>
  <si>
    <t>Хлеб и хлебобулочные изделия - всего</t>
  </si>
  <si>
    <t>9110050000</t>
  </si>
  <si>
    <t>Изделия кондитерские мучные</t>
  </si>
  <si>
    <t>9130000000</t>
  </si>
  <si>
    <t>Производство головных уборов</t>
  </si>
  <si>
    <t>18.24.4</t>
  </si>
  <si>
    <t xml:space="preserve"> Обработка древесины и производство изделий из дерева
</t>
  </si>
  <si>
    <t xml:space="preserve">Подраздел DD
</t>
  </si>
  <si>
    <t>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</si>
  <si>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20.10.1</t>
  </si>
  <si>
    <t>Пиломатериалы, включая пиломатериалы из давальческого сырья</t>
  </si>
  <si>
    <t>5330000000</t>
  </si>
  <si>
    <t>тыс.шт</t>
  </si>
  <si>
    <t>тыс. плотн. м3</t>
  </si>
  <si>
    <t xml:space="preserve">Целлюлозно-бумажное производство; издательская и полиграфическая деятельность
</t>
  </si>
  <si>
    <t xml:space="preserve">Подраздел DE
</t>
  </si>
  <si>
    <t>млн.шт</t>
  </si>
  <si>
    <t>Полиграфическая деятельность, не включенная в другие группировки</t>
  </si>
  <si>
    <t>22.22</t>
  </si>
  <si>
    <t>Изоиздания - (листов-оттисков)</t>
  </si>
  <si>
    <t>9540000000</t>
  </si>
  <si>
    <t>Производство кирпича, черепицы и прочих строительных изделий из  обожженной глины</t>
  </si>
  <si>
    <t>26.40</t>
  </si>
  <si>
    <t>Кирпич строительный (включая камни)</t>
  </si>
  <si>
    <t>5741200000</t>
  </si>
  <si>
    <t>млн. усл.кирп</t>
  </si>
  <si>
    <t>тыс. Гкал</t>
  </si>
  <si>
    <t>Котельными</t>
  </si>
  <si>
    <t>122000000</t>
  </si>
  <si>
    <t>Итого по промышленному производству (сумма разделов C+D+E)</t>
  </si>
  <si>
    <t>Лесное хозяйство и предоставление услуг в этой области (02)</t>
  </si>
  <si>
    <t>Лесозаготовки</t>
  </si>
  <si>
    <t>02.01.1</t>
  </si>
  <si>
    <t>Вывозка древесины - всего</t>
  </si>
  <si>
    <t>5301000000</t>
  </si>
  <si>
    <t>Сбор дикорастущих и недревесных лесопродуктов</t>
  </si>
  <si>
    <t>02.01.2</t>
  </si>
  <si>
    <t>Сельское хозяйство</t>
  </si>
  <si>
    <t>зерно</t>
  </si>
  <si>
    <t>картофель</t>
  </si>
  <si>
    <t>овощи</t>
  </si>
  <si>
    <t>мясо</t>
  </si>
  <si>
    <t>молоко</t>
  </si>
  <si>
    <t>яйца</t>
  </si>
  <si>
    <t>**) индекса физического объема расчитывается по разделам видов экономической деятельности и в целом по промышленности, с/х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</si>
  <si>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</si>
  <si>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</si>
  <si>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</si>
  <si>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</si>
  <si>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</si>
  <si>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</si>
  <si>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</si>
  <si>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</si>
  <si>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</si>
  <si>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</si>
  <si>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</si>
  <si>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</si>
  <si>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</si>
  <si>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</si>
  <si>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</si>
  <si>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</si>
  <si>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</si>
  <si>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 Строительство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</si>
  <si>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</si>
  <si>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</si>
  <si>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</si>
  <si>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</si>
  <si>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</si>
  <si>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</si>
  <si>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</si>
  <si>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</si>
  <si>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</si>
  <si>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</si>
  <si>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Индекс физического объема</t>
  </si>
  <si>
    <t>Индекс физического объема промышленного производства (C+D+E)***:</t>
  </si>
  <si>
    <t>Демографические процессы****</t>
  </si>
  <si>
    <t>Трудовые ресурсы****</t>
  </si>
  <si>
    <t>Миграция населения (разница между числом прибывших и числом выбывших, приток(+), отток(-)</t>
  </si>
  <si>
    <t>Прочие, в том числе: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</si>
  <si>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</si>
  <si>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</si>
  <si>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t xml:space="preserve">Прожиточный минимум (начиная со 2 квартала, рассчитывается среднее значение за период) </t>
  </si>
  <si>
    <t>Производство пищевых продуктов,включая напитки, и табака - всего</t>
  </si>
  <si>
    <t>Обработка древесины и производство изделий из дерева - всего</t>
  </si>
  <si>
    <t>Целлюлозно-бумажное производство; издательская и полиграфическая деятельность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</si>
  <si>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</si>
  <si>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>Оптовая и розничная торговля; ремонт автотранспортных средств, мотоциклов, бтовых изделий и предметов личного пользования</t>
  </si>
  <si>
    <t>ОАО</t>
  </si>
  <si>
    <t xml:space="preserve">Олонкинский Кирпичный завод </t>
  </si>
  <si>
    <t>ООО Строисервис</t>
  </si>
  <si>
    <t>Тихоновское СельПо</t>
  </si>
  <si>
    <t>Олонское СельПо</t>
  </si>
  <si>
    <t>Боханское ПосПО</t>
  </si>
  <si>
    <t>ООО Боханское СПМК</t>
  </si>
  <si>
    <t>ОАО Приангарское</t>
  </si>
  <si>
    <t xml:space="preserve">ОАО им.Балтахинова </t>
  </si>
  <si>
    <t>ОАО Вершина</t>
  </si>
  <si>
    <t>Сельское хозяйство*</t>
  </si>
  <si>
    <t>****Примечание: разделы "Демографические процессы", "Трудовые ресурсы" заполняются по итогам года</t>
  </si>
  <si>
    <t xml:space="preserve">       </t>
  </si>
  <si>
    <t>СХК Нива</t>
  </si>
  <si>
    <t>Распределение электроэнергии</t>
  </si>
  <si>
    <t>40.10.3</t>
  </si>
  <si>
    <t>Электроэнергия - всего</t>
  </si>
  <si>
    <t>110000000</t>
  </si>
  <si>
    <t xml:space="preserve">   </t>
  </si>
  <si>
    <t xml:space="preserve">  </t>
  </si>
  <si>
    <t>ОАО Олонский кирпичный завод</t>
  </si>
  <si>
    <t>ОГАУ "Кировский лесхоз"</t>
  </si>
  <si>
    <t>ОАО "Балтахинова"</t>
  </si>
  <si>
    <t>МДОУ Боханский детский сад № 1</t>
  </si>
  <si>
    <t>Производство пара и горячей воды (тепловой энергии) котельными</t>
  </si>
  <si>
    <t xml:space="preserve">Производство и распределение электроэнергии, газа и воды (Раздел Е)
</t>
  </si>
  <si>
    <t>(РазделЕ)</t>
  </si>
  <si>
    <t>газа и</t>
  </si>
  <si>
    <t>электроэнергии,</t>
  </si>
  <si>
    <t xml:space="preserve">воды (Раздел Е) </t>
  </si>
  <si>
    <t>ОАО Автотехсервис</t>
  </si>
  <si>
    <t>ОАО Радужное</t>
  </si>
  <si>
    <t>ООО Вершина</t>
  </si>
  <si>
    <t xml:space="preserve">
 (млн.  Квт.ч.)</t>
  </si>
  <si>
    <t xml:space="preserve"> </t>
  </si>
  <si>
    <t>ООО "Укыр"</t>
  </si>
  <si>
    <t>ООО Фирма Колос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</si>
  <si>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</si>
  <si>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Приложение №1  к Постановлению Мэра района  №___ от____августа 2009г.</t>
  </si>
  <si>
    <t>Филиал ГУЭП "Облкоммунэнерго" Усть-Ордынские эл. сети Боханский участок</t>
  </si>
  <si>
    <t>Боханский Райпотребсоюз</t>
  </si>
  <si>
    <t>МУП Боханская Типография</t>
  </si>
  <si>
    <t>Казачинский Совхозрабкооп</t>
  </si>
  <si>
    <t>СПС СПК "Боханское молоко"</t>
  </si>
  <si>
    <t>Сельскохозяйственный перерабатывающий снабженческо сбытовой потребительский кооператив "Боханское молоко"</t>
  </si>
  <si>
    <t>Олонское сельПо</t>
  </si>
  <si>
    <t>Селькохозяйственный кооператив "Нива"</t>
  </si>
  <si>
    <t>Государственное образовательное учреждение Боханское Профессиональное училище № 57</t>
  </si>
  <si>
    <t>ОАО Буретское Хлебоприемное предприятие</t>
  </si>
  <si>
    <t>Муниципальное унитарное предприятие "Боханская типография"</t>
  </si>
  <si>
    <t>ОГАУ Кировский лесхоз</t>
  </si>
  <si>
    <t>ОАО Сибагро+</t>
  </si>
  <si>
    <t>ОАО СибАгро+</t>
  </si>
  <si>
    <t>ОАО Иркутская электросетевая компания Олонский участок Восточные электросети</t>
  </si>
  <si>
    <t xml:space="preserve">
Примечание: таблица заполняется по крупным и средним предприятиям и предприятиям малого бизнеса, занимающих наибольший удельный вес в объеме отгруженных товаров, выполненных работ и услуг в соответствие с Общероссийским классификатором видов экономическо</t>
  </si>
  <si>
    <t>ООО Боханская СПМК</t>
  </si>
  <si>
    <t>ООО Буретское ХПП</t>
  </si>
  <si>
    <t>МУП "Коммунальщик"</t>
  </si>
  <si>
    <t>Основные показатели социально-экономического развития МО "Боханский район" за  9  месяцев  2011 года</t>
  </si>
  <si>
    <t>Расчет индекса физического объема производства 
по элементарному виду деятельности,  исходя из динамики по товарам-представителям Боханского района
 за  9 месяцев  2010 - 11гг.</t>
  </si>
  <si>
    <t xml:space="preserve"> Боханский район за январь -сентябрь 2011г.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</si>
</sst>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</numFmts>
  <fonts count="33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Arial Cyr"/>
      <family val="2"/>
    </font>
    <font>
      <b/>
      <sz val="16"/>
      <name val="Arial Cyr"/>
      <family val="2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i/>
      <sz val="20"/>
      <name val="Times New Roman"/>
      <family val="1"/>
    </font>
    <font>
      <b/>
      <sz val="20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i/>
      <sz val="22"/>
      <name val="Times New Roman"/>
      <family val="1"/>
    </font>
    <font>
      <b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vertical="top" wrapText="1"/>
    </xf>
    <xf numFmtId="49" fontId="21" fillId="0" borderId="4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22" fillId="0" borderId="4" xfId="0" applyFont="1" applyBorder="1" applyAlignment="1">
      <alignment/>
    </xf>
    <xf numFmtId="0" fontId="21" fillId="0" borderId="5" xfId="0" applyFont="1" applyBorder="1" applyAlignment="1">
      <alignment wrapText="1"/>
    </xf>
    <xf numFmtId="49" fontId="21" fillId="0" borderId="5" xfId="0" applyNumberFormat="1" applyFont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 wrapText="1"/>
    </xf>
    <xf numFmtId="0" fontId="22" fillId="0" borderId="5" xfId="0" applyFont="1" applyBorder="1" applyAlignment="1">
      <alignment/>
    </xf>
    <xf numFmtId="0" fontId="18" fillId="0" borderId="5" xfId="0" applyFont="1" applyBorder="1" applyAlignment="1">
      <alignment wrapText="1"/>
    </xf>
    <xf numFmtId="49" fontId="18" fillId="0" borderId="5" xfId="0" applyNumberFormat="1" applyFont="1" applyBorder="1" applyAlignment="1">
      <alignment horizontal="center" wrapText="1"/>
    </xf>
    <xf numFmtId="0" fontId="18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vertical="top" wrapText="1"/>
    </xf>
    <xf numFmtId="49" fontId="21" fillId="0" borderId="5" xfId="0" applyNumberFormat="1" applyFont="1" applyBorder="1" applyAlignment="1">
      <alignment horizontal="center" vertical="top" wrapText="1"/>
    </xf>
    <xf numFmtId="49" fontId="21" fillId="0" borderId="4" xfId="0" applyNumberFormat="1" applyFont="1" applyBorder="1" applyAlignment="1">
      <alignment horizontal="center" wrapText="1"/>
    </xf>
    <xf numFmtId="0" fontId="18" fillId="0" borderId="4" xfId="0" applyFont="1" applyBorder="1" applyAlignment="1">
      <alignment vertical="center" wrapText="1"/>
    </xf>
    <xf numFmtId="49" fontId="18" fillId="0" borderId="4" xfId="0" applyNumberFormat="1" applyFont="1" applyBorder="1" applyAlignment="1">
      <alignment wrapText="1"/>
    </xf>
    <xf numFmtId="0" fontId="18" fillId="0" borderId="5" xfId="0" applyFont="1" applyBorder="1" applyAlignment="1">
      <alignment vertical="center" wrapText="1"/>
    </xf>
    <xf numFmtId="49" fontId="18" fillId="0" borderId="5" xfId="0" applyNumberFormat="1" applyFont="1" applyBorder="1" applyAlignment="1">
      <alignment wrapText="1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22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2" fillId="2" borderId="4" xfId="0" applyFont="1" applyFill="1" applyBorder="1" applyAlignment="1">
      <alignment/>
    </xf>
    <xf numFmtId="0" fontId="22" fillId="2" borderId="5" xfId="0" applyFont="1" applyFill="1" applyBorder="1" applyAlignment="1">
      <alignment/>
    </xf>
    <xf numFmtId="0" fontId="18" fillId="2" borderId="4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wrapText="1"/>
    </xf>
    <xf numFmtId="0" fontId="19" fillId="0" borderId="8" xfId="0" applyFont="1" applyBorder="1" applyAlignment="1">
      <alignment vertical="center" wrapText="1"/>
    </xf>
    <xf numFmtId="0" fontId="19" fillId="0" borderId="9" xfId="0" applyFont="1" applyBorder="1" applyAlignment="1">
      <alignment wrapText="1"/>
    </xf>
    <xf numFmtId="0" fontId="22" fillId="0" borderId="10" xfId="0" applyFont="1" applyBorder="1" applyAlignment="1">
      <alignment/>
    </xf>
    <xf numFmtId="0" fontId="18" fillId="0" borderId="11" xfId="0" applyFont="1" applyBorder="1" applyAlignment="1">
      <alignment/>
    </xf>
    <xf numFmtId="49" fontId="18" fillId="0" borderId="12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5" fillId="0" borderId="5" xfId="0" applyFont="1" applyBorder="1" applyAlignment="1">
      <alignment wrapText="1"/>
    </xf>
    <xf numFmtId="49" fontId="25" fillId="0" borderId="5" xfId="0" applyNumberFormat="1" applyFont="1" applyBorder="1" applyAlignment="1">
      <alignment horizontal="center" wrapText="1"/>
    </xf>
    <xf numFmtId="0" fontId="25" fillId="0" borderId="5" xfId="0" applyFont="1" applyBorder="1" applyAlignment="1">
      <alignment vertical="center" wrapText="1"/>
    </xf>
    <xf numFmtId="0" fontId="25" fillId="0" borderId="4" xfId="0" applyFont="1" applyBorder="1" applyAlignment="1">
      <alignment wrapText="1"/>
    </xf>
    <xf numFmtId="0" fontId="18" fillId="0" borderId="5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64" fontId="22" fillId="2" borderId="5" xfId="0" applyNumberFormat="1" applyFont="1" applyFill="1" applyBorder="1" applyAlignment="1">
      <alignment/>
    </xf>
    <xf numFmtId="2" fontId="22" fillId="0" borderId="5" xfId="0" applyNumberFormat="1" applyFont="1" applyBorder="1" applyAlignment="1">
      <alignment/>
    </xf>
    <xf numFmtId="0" fontId="26" fillId="0" borderId="8" xfId="0" applyFont="1" applyBorder="1" applyAlignment="1">
      <alignment/>
    </xf>
    <xf numFmtId="164" fontId="26" fillId="2" borderId="5" xfId="0" applyNumberFormat="1" applyFont="1" applyFill="1" applyBorder="1" applyAlignment="1">
      <alignment/>
    </xf>
    <xf numFmtId="0" fontId="21" fillId="0" borderId="14" xfId="0" applyFont="1" applyBorder="1" applyAlignment="1">
      <alignment wrapText="1"/>
    </xf>
    <xf numFmtId="49" fontId="21" fillId="0" borderId="15" xfId="0" applyNumberFormat="1" applyFont="1" applyBorder="1" applyAlignment="1">
      <alignment wrapText="1"/>
    </xf>
    <xf numFmtId="0" fontId="21" fillId="0" borderId="16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 wrapText="1"/>
    </xf>
    <xf numFmtId="2" fontId="26" fillId="0" borderId="8" xfId="0" applyNumberFormat="1" applyFont="1" applyBorder="1" applyAlignment="1">
      <alignment/>
    </xf>
    <xf numFmtId="49" fontId="21" fillId="0" borderId="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 wrapText="1"/>
    </xf>
    <xf numFmtId="2" fontId="26" fillId="0" borderId="8" xfId="0" applyNumberFormat="1" applyFont="1" applyBorder="1" applyAlignment="1">
      <alignment/>
    </xf>
    <xf numFmtId="164" fontId="26" fillId="2" borderId="5" xfId="0" applyNumberFormat="1" applyFont="1" applyFill="1" applyBorder="1" applyAlignment="1">
      <alignment/>
    </xf>
    <xf numFmtId="49" fontId="21" fillId="0" borderId="8" xfId="0" applyNumberFormat="1" applyFont="1" applyBorder="1" applyAlignment="1">
      <alignment horizontal="center"/>
    </xf>
    <xf numFmtId="2" fontId="26" fillId="0" borderId="17" xfId="0" applyNumberFormat="1" applyFont="1" applyBorder="1" applyAlignment="1">
      <alignment/>
    </xf>
    <xf numFmtId="0" fontId="27" fillId="0" borderId="0" xfId="0" applyFont="1" applyAlignment="1">
      <alignment/>
    </xf>
    <xf numFmtId="0" fontId="4" fillId="0" borderId="0" xfId="0" applyFont="1" applyFill="1" applyAlignment="1">
      <alignment horizontal="justify" vertical="top" wrapText="1"/>
    </xf>
    <xf numFmtId="0" fontId="9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justify" wrapText="1"/>
    </xf>
    <xf numFmtId="0" fontId="19" fillId="0" borderId="15" xfId="0" applyFont="1" applyBorder="1" applyAlignment="1">
      <alignment horizontal="center" vertical="justify" wrapText="1"/>
    </xf>
    <xf numFmtId="0" fontId="18" fillId="0" borderId="9" xfId="0" applyFont="1" applyBorder="1" applyAlignment="1">
      <alignment wrapText="1"/>
    </xf>
    <xf numFmtId="49" fontId="18" fillId="0" borderId="0" xfId="0" applyNumberFormat="1" applyFont="1" applyBorder="1" applyAlignment="1">
      <alignment horizontal="center" wrapText="1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wrapText="1"/>
    </xf>
    <xf numFmtId="49" fontId="18" fillId="0" borderId="17" xfId="0" applyNumberFormat="1" applyFont="1" applyBorder="1" applyAlignment="1">
      <alignment horizontal="center" wrapText="1"/>
    </xf>
    <xf numFmtId="0" fontId="18" fillId="0" borderId="20" xfId="0" applyFont="1" applyBorder="1" applyAlignment="1">
      <alignment wrapText="1"/>
    </xf>
    <xf numFmtId="49" fontId="18" fillId="0" borderId="21" xfId="0" applyNumberFormat="1" applyFont="1" applyBorder="1" applyAlignment="1">
      <alignment horizontal="center" wrapText="1"/>
    </xf>
    <xf numFmtId="0" fontId="18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center" wrapText="1"/>
    </xf>
    <xf numFmtId="0" fontId="19" fillId="0" borderId="20" xfId="0" applyFont="1" applyBorder="1" applyAlignment="1">
      <alignment wrapText="1"/>
    </xf>
    <xf numFmtId="0" fontId="19" fillId="0" borderId="9" xfId="0" applyFont="1" applyBorder="1" applyAlignment="1">
      <alignment horizontal="center" vertical="justify" wrapText="1"/>
    </xf>
    <xf numFmtId="0" fontId="19" fillId="0" borderId="0" xfId="0" applyFont="1" applyBorder="1" applyAlignment="1">
      <alignment horizontal="center" vertical="justify" wrapText="1"/>
    </xf>
    <xf numFmtId="0" fontId="31" fillId="0" borderId="14" xfId="0" applyFont="1" applyBorder="1" applyAlignment="1">
      <alignment horizontal="center" vertical="justify" wrapText="1"/>
    </xf>
    <xf numFmtId="0" fontId="30" fillId="0" borderId="1" xfId="0" applyFont="1" applyBorder="1" applyAlignment="1">
      <alignment horizontal="center" vertical="justify" wrapText="1"/>
    </xf>
    <xf numFmtId="0" fontId="19" fillId="0" borderId="1" xfId="0" applyFont="1" applyBorder="1" applyAlignment="1">
      <alignment horizontal="center" vertical="justify" wrapText="1"/>
    </xf>
    <xf numFmtId="164" fontId="26" fillId="2" borderId="22" xfId="0" applyNumberFormat="1" applyFont="1" applyFill="1" applyBorder="1" applyAlignment="1">
      <alignment/>
    </xf>
    <xf numFmtId="2" fontId="26" fillId="0" borderId="21" xfId="0" applyNumberFormat="1" applyFont="1" applyBorder="1" applyAlignment="1">
      <alignment/>
    </xf>
    <xf numFmtId="2" fontId="26" fillId="0" borderId="5" xfId="0" applyNumberFormat="1" applyFont="1" applyBorder="1" applyAlignment="1">
      <alignment/>
    </xf>
    <xf numFmtId="0" fontId="0" fillId="0" borderId="0" xfId="0" applyFill="1" applyAlignment="1">
      <alignment/>
    </xf>
    <xf numFmtId="0" fontId="18" fillId="0" borderId="23" xfId="0" applyFont="1" applyBorder="1" applyAlignment="1">
      <alignment horizontal="center" wrapText="1"/>
    </xf>
    <xf numFmtId="164" fontId="26" fillId="2" borderId="4" xfId="0" applyNumberFormat="1" applyFont="1" applyFill="1" applyBorder="1" applyAlignment="1">
      <alignment/>
    </xf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 wrapText="1"/>
    </xf>
    <xf numFmtId="0" fontId="26" fillId="0" borderId="5" xfId="0" applyFont="1" applyBorder="1" applyAlignment="1">
      <alignment/>
    </xf>
    <xf numFmtId="2" fontId="26" fillId="0" borderId="24" xfId="0" applyNumberFormat="1" applyFont="1" applyBorder="1" applyAlignment="1">
      <alignment/>
    </xf>
    <xf numFmtId="164" fontId="26" fillId="2" borderId="24" xfId="0" applyNumberFormat="1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0" fillId="4" borderId="0" xfId="0" applyFill="1" applyAlignment="1">
      <alignment/>
    </xf>
    <xf numFmtId="0" fontId="27" fillId="4" borderId="0" xfId="0" applyFont="1" applyFill="1" applyAlignment="1">
      <alignment/>
    </xf>
    <xf numFmtId="0" fontId="0" fillId="5" borderId="0" xfId="0" applyFill="1" applyAlignment="1">
      <alignment/>
    </xf>
    <xf numFmtId="0" fontId="21" fillId="5" borderId="5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18" fillId="5" borderId="21" xfId="0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8" fillId="0" borderId="5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5" borderId="24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center"/>
    </xf>
    <xf numFmtId="0" fontId="18" fillId="5" borderId="26" xfId="0" applyFont="1" applyFill="1" applyBorder="1" applyAlignment="1">
      <alignment horizontal="center"/>
    </xf>
    <xf numFmtId="9" fontId="1" fillId="0" borderId="1" xfId="19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173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174" fontId="1" fillId="0" borderId="1" xfId="19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right" vertical="center" wrapText="1"/>
    </xf>
    <xf numFmtId="0" fontId="14" fillId="0" borderId="27" xfId="0" applyFont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49" fontId="18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9" fontId="18" fillId="0" borderId="1" xfId="16" applyNumberFormat="1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vertical="center" wrapText="1"/>
    </xf>
    <xf numFmtId="0" fontId="13" fillId="0" borderId="37" xfId="0" applyFont="1" applyFill="1" applyBorder="1" applyAlignment="1">
      <alignment vertical="center" wrapText="1"/>
    </xf>
    <xf numFmtId="0" fontId="15" fillId="0" borderId="0" xfId="0" applyFont="1" applyFill="1" applyAlignment="1">
      <alignment horizontal="justify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5"/>
  <sheetViews>
    <sheetView zoomScale="60" zoomScaleNormal="60" zoomScaleSheetLayoutView="50" workbookViewId="0" topLeftCell="A64">
      <selection activeCell="D82" sqref="D82"/>
    </sheetView>
  </sheetViews>
  <sheetFormatPr defaultColWidth="9.00390625" defaultRowHeight="12.75"/>
  <cols>
    <col min="1" max="1" width="90.00390625" style="0" customWidth="1"/>
    <col min="2" max="2" width="34.25390625" style="0" customWidth="1"/>
    <col min="3" max="3" width="24.25390625" style="0" customWidth="1"/>
    <col min="4" max="4" width="21.875" style="0" customWidth="1"/>
    <col min="5" max="5" width="33.125" style="0" customWidth="1"/>
    <col min="6" max="6" width="24.125" style="0" customWidth="1"/>
    <col min="7" max="7" width="23.75390625" style="0" customWidth="1"/>
    <col min="8" max="9" width="30.75390625" style="0" customWidth="1"/>
  </cols>
  <sheetData>
    <row r="2" spans="1:9" ht="90.75" customHeight="1">
      <c r="A2" s="222" t="s">
        <v>290</v>
      </c>
      <c r="B2" s="222"/>
      <c r="C2" s="222"/>
      <c r="D2" s="222"/>
      <c r="E2" s="222"/>
      <c r="F2" s="222"/>
      <c r="G2" s="222"/>
      <c r="H2" s="222"/>
      <c r="I2" s="222"/>
    </row>
    <row r="3" spans="1:9" ht="20.25">
      <c r="A3" s="223" t="s">
        <v>105</v>
      </c>
      <c r="B3" s="223"/>
      <c r="C3" s="223"/>
      <c r="D3" s="223"/>
      <c r="E3" s="223"/>
      <c r="F3" s="223"/>
      <c r="G3" s="223"/>
      <c r="H3" s="223"/>
      <c r="I3" s="223"/>
    </row>
    <row r="4" ht="12.75">
      <c r="B4" s="15"/>
    </row>
    <row r="5" spans="1:23" ht="97.5" customHeight="1">
      <c r="A5" s="224" t="s">
        <v>211</v>
      </c>
      <c r="B5" s="225" t="s">
        <v>7</v>
      </c>
      <c r="C5" s="201" t="s">
        <v>106</v>
      </c>
      <c r="D5" s="201"/>
      <c r="E5" s="201"/>
      <c r="F5" s="201" t="s">
        <v>107</v>
      </c>
      <c r="G5" s="201" t="s">
        <v>108</v>
      </c>
      <c r="H5" s="201"/>
      <c r="I5" s="226" t="s">
        <v>109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5.75">
      <c r="A6" s="224"/>
      <c r="B6" s="225"/>
      <c r="C6" s="201"/>
      <c r="D6" s="201"/>
      <c r="E6" s="201"/>
      <c r="F6" s="201"/>
      <c r="G6" s="202" t="s">
        <v>110</v>
      </c>
      <c r="H6" s="202" t="s">
        <v>111</v>
      </c>
      <c r="I6" s="22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5.75">
      <c r="A7" s="224"/>
      <c r="B7" s="200"/>
      <c r="C7" s="201"/>
      <c r="D7" s="201"/>
      <c r="E7" s="201"/>
      <c r="F7" s="201"/>
      <c r="G7" s="203"/>
      <c r="H7" s="203"/>
      <c r="I7" s="22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78.75">
      <c r="A8" s="224"/>
      <c r="B8" s="200"/>
      <c r="C8" s="16" t="s">
        <v>9</v>
      </c>
      <c r="D8" s="16" t="s">
        <v>112</v>
      </c>
      <c r="E8" s="16" t="s">
        <v>113</v>
      </c>
      <c r="F8" s="201"/>
      <c r="G8" s="204"/>
      <c r="H8" s="204"/>
      <c r="I8" s="228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52.5">
      <c r="A9" s="61" t="s">
        <v>114</v>
      </c>
      <c r="B9" s="19" t="s">
        <v>115</v>
      </c>
      <c r="C9" s="16">
        <v>1</v>
      </c>
      <c r="D9" s="16">
        <v>2</v>
      </c>
      <c r="E9" s="16">
        <v>3</v>
      </c>
      <c r="F9" s="20">
        <v>4</v>
      </c>
      <c r="G9" s="18">
        <v>5</v>
      </c>
      <c r="H9" s="18">
        <v>6</v>
      </c>
      <c r="I9" s="62" t="s">
        <v>213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7">
      <c r="A10" s="214" t="s">
        <v>116</v>
      </c>
      <c r="B10" s="215"/>
      <c r="C10" s="215"/>
      <c r="D10" s="215"/>
      <c r="E10" s="215"/>
      <c r="F10" s="215"/>
      <c r="G10" s="215"/>
      <c r="H10" s="215"/>
      <c r="I10" s="21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9" ht="27">
      <c r="A11" s="205" t="s">
        <v>117</v>
      </c>
      <c r="B11" s="217"/>
      <c r="C11" s="217"/>
      <c r="D11" s="217"/>
      <c r="E11" s="217"/>
      <c r="F11" s="217"/>
      <c r="G11" s="217"/>
      <c r="H11" s="217"/>
      <c r="I11" s="218"/>
    </row>
    <row r="12" spans="1:9" ht="51.75">
      <c r="A12" s="26" t="s">
        <v>118</v>
      </c>
      <c r="B12" s="27" t="s">
        <v>119</v>
      </c>
      <c r="C12" s="28"/>
      <c r="D12" s="28"/>
      <c r="E12" s="28"/>
      <c r="F12" s="60"/>
      <c r="G12" s="30"/>
      <c r="H12" s="30"/>
      <c r="I12" s="58"/>
    </row>
    <row r="13" spans="1:9" ht="26.25">
      <c r="A13" s="31" t="s">
        <v>120</v>
      </c>
      <c r="B13" s="32" t="s">
        <v>121</v>
      </c>
      <c r="C13" s="28" t="s">
        <v>122</v>
      </c>
      <c r="D13" s="136"/>
      <c r="E13" s="112"/>
      <c r="F13" s="29">
        <v>142.51</v>
      </c>
      <c r="G13" s="30">
        <f>D13*F13</f>
        <v>0</v>
      </c>
      <c r="H13" s="30">
        <f>E13*F13</f>
        <v>0</v>
      </c>
      <c r="I13" s="79" t="e">
        <f>G13/H13*100</f>
        <v>#DIV/0!</v>
      </c>
    </row>
    <row r="14" spans="1:9" ht="26.25">
      <c r="A14" s="110" t="s">
        <v>251</v>
      </c>
      <c r="B14" s="111"/>
      <c r="C14" s="28" t="s">
        <v>122</v>
      </c>
      <c r="D14" s="136"/>
      <c r="E14" s="112"/>
      <c r="F14" s="29">
        <v>142.51</v>
      </c>
      <c r="G14" s="30">
        <f>D14*F14</f>
        <v>0</v>
      </c>
      <c r="H14" s="30">
        <f>E14*F14</f>
        <v>0</v>
      </c>
      <c r="I14" s="79"/>
    </row>
    <row r="15" spans="1:9" ht="26.25">
      <c r="A15" s="83" t="s">
        <v>124</v>
      </c>
      <c r="B15" s="84"/>
      <c r="C15" s="85" t="s">
        <v>210</v>
      </c>
      <c r="D15" s="86" t="s">
        <v>210</v>
      </c>
      <c r="E15" s="86" t="s">
        <v>210</v>
      </c>
      <c r="F15" s="87" t="s">
        <v>210</v>
      </c>
      <c r="G15" s="88">
        <f>G13</f>
        <v>0</v>
      </c>
      <c r="H15" s="81">
        <f>H13</f>
        <v>0</v>
      </c>
      <c r="I15" s="82" t="e">
        <f>G15/H15*100</f>
        <v>#DIV/0!</v>
      </c>
    </row>
    <row r="16" spans="1:9" ht="27">
      <c r="A16" s="205" t="s">
        <v>125</v>
      </c>
      <c r="B16" s="206"/>
      <c r="C16" s="206"/>
      <c r="D16" s="206"/>
      <c r="E16" s="206"/>
      <c r="F16" s="206"/>
      <c r="G16" s="206"/>
      <c r="H16" s="206"/>
      <c r="I16" s="207"/>
    </row>
    <row r="17" spans="1:9" ht="52.5" customHeight="1">
      <c r="A17" s="21" t="s">
        <v>126</v>
      </c>
      <c r="B17" s="22" t="s">
        <v>127</v>
      </c>
      <c r="C17" s="23"/>
      <c r="D17" s="23"/>
      <c r="E17" s="23"/>
      <c r="F17" s="59"/>
      <c r="G17" s="25"/>
      <c r="H17" s="25"/>
      <c r="I17" s="57"/>
    </row>
    <row r="18" spans="1:9" ht="26.25">
      <c r="A18" s="72" t="s">
        <v>128</v>
      </c>
      <c r="B18" s="73" t="s">
        <v>129</v>
      </c>
      <c r="C18" s="28"/>
      <c r="D18" s="28"/>
      <c r="E18" s="28"/>
      <c r="F18" s="60"/>
      <c r="G18" s="30"/>
      <c r="H18" s="30"/>
      <c r="I18" s="58"/>
    </row>
    <row r="19" spans="1:9" ht="52.5">
      <c r="A19" s="31" t="s">
        <v>130</v>
      </c>
      <c r="B19" s="32" t="s">
        <v>131</v>
      </c>
      <c r="C19" s="28" t="s">
        <v>123</v>
      </c>
      <c r="D19" s="131">
        <v>0</v>
      </c>
      <c r="E19" s="144">
        <v>0</v>
      </c>
      <c r="F19" s="132">
        <v>8.3</v>
      </c>
      <c r="G19" s="133">
        <f>D19*F19</f>
        <v>0</v>
      </c>
      <c r="H19" s="133">
        <f>E19*F19</f>
        <v>0</v>
      </c>
      <c r="I19" s="93" t="e">
        <f>G19/H19*100</f>
        <v>#DIV/0!</v>
      </c>
    </row>
    <row r="20" spans="1:9" ht="78.75">
      <c r="A20" s="31" t="s">
        <v>275</v>
      </c>
      <c r="B20" s="32"/>
      <c r="C20" s="28" t="s">
        <v>123</v>
      </c>
      <c r="D20" s="131">
        <v>0</v>
      </c>
      <c r="E20" s="144">
        <v>0</v>
      </c>
      <c r="F20" s="132">
        <v>8.3</v>
      </c>
      <c r="G20" s="133">
        <f>D20*F20</f>
        <v>0</v>
      </c>
      <c r="H20" s="133">
        <f>E20*F20</f>
        <v>0</v>
      </c>
      <c r="I20" s="93" t="e">
        <f>G20/H20*100</f>
        <v>#DIV/0!</v>
      </c>
    </row>
    <row r="21" spans="1:9" ht="52.5">
      <c r="A21" s="31" t="s">
        <v>132</v>
      </c>
      <c r="B21" s="32" t="s">
        <v>133</v>
      </c>
      <c r="C21" s="28" t="s">
        <v>123</v>
      </c>
      <c r="D21" s="28"/>
      <c r="E21" s="144"/>
      <c r="F21" s="29">
        <v>4.28</v>
      </c>
      <c r="G21" s="80">
        <f>D21*F21</f>
        <v>0</v>
      </c>
      <c r="H21" s="30">
        <f>E21*F21</f>
        <v>0</v>
      </c>
      <c r="I21" s="79" t="e">
        <f>G21/H21*100</f>
        <v>#DIV/0!</v>
      </c>
    </row>
    <row r="22" spans="1:9" ht="78.75">
      <c r="A22" s="31" t="s">
        <v>275</v>
      </c>
      <c r="B22" s="32"/>
      <c r="C22" s="28" t="s">
        <v>123</v>
      </c>
      <c r="D22" s="28"/>
      <c r="E22" s="144"/>
      <c r="F22" s="29">
        <v>4.28</v>
      </c>
      <c r="G22" s="80">
        <f>D22*F22</f>
        <v>0</v>
      </c>
      <c r="H22" s="30">
        <f>E22*F22</f>
        <v>0</v>
      </c>
      <c r="I22" s="79" t="e">
        <f>G22/H22*100</f>
        <v>#DIV/0!</v>
      </c>
    </row>
    <row r="23" spans="1:9" ht="26.25">
      <c r="A23" s="72" t="s">
        <v>134</v>
      </c>
      <c r="B23" s="73" t="s">
        <v>135</v>
      </c>
      <c r="C23" s="28"/>
      <c r="D23" s="28"/>
      <c r="E23" s="144"/>
      <c r="F23" s="60"/>
      <c r="G23" s="30"/>
      <c r="H23" s="30"/>
      <c r="I23" s="79"/>
    </row>
    <row r="24" spans="1:9" ht="26.25">
      <c r="A24" s="31" t="s">
        <v>136</v>
      </c>
      <c r="B24" s="32" t="s">
        <v>137</v>
      </c>
      <c r="C24" s="28" t="s">
        <v>123</v>
      </c>
      <c r="D24" s="131">
        <v>0</v>
      </c>
      <c r="E24" s="143">
        <v>0</v>
      </c>
      <c r="F24" s="132">
        <v>61.3</v>
      </c>
      <c r="G24" s="133">
        <f>D24*F24</f>
        <v>0</v>
      </c>
      <c r="H24" s="133">
        <f>E24*F24</f>
        <v>0</v>
      </c>
      <c r="I24" s="93" t="e">
        <f>G24/H24*100</f>
        <v>#DIV/0!</v>
      </c>
    </row>
    <row r="25" spans="1:9" ht="78.75">
      <c r="A25" s="31" t="s">
        <v>275</v>
      </c>
      <c r="B25" s="32"/>
      <c r="C25" s="28" t="s">
        <v>123</v>
      </c>
      <c r="D25" s="131">
        <v>0</v>
      </c>
      <c r="E25" s="143">
        <v>0</v>
      </c>
      <c r="F25" s="132">
        <v>61.3</v>
      </c>
      <c r="G25" s="133">
        <f>D25*F25</f>
        <v>0</v>
      </c>
      <c r="H25" s="133">
        <f>E25*F25</f>
        <v>0</v>
      </c>
      <c r="I25" s="93" t="e">
        <f>G25/H25*100</f>
        <v>#DIV/0!</v>
      </c>
    </row>
    <row r="26" spans="1:9" ht="52.5">
      <c r="A26" s="72" t="s">
        <v>138</v>
      </c>
      <c r="B26" s="73" t="s">
        <v>139</v>
      </c>
      <c r="C26" s="28"/>
      <c r="D26" s="28"/>
      <c r="E26" s="144"/>
      <c r="F26" s="60"/>
      <c r="G26" s="30"/>
      <c r="H26" s="30"/>
      <c r="I26" s="58"/>
    </row>
    <row r="27" spans="1:9" ht="26.25">
      <c r="A27" s="31" t="s">
        <v>140</v>
      </c>
      <c r="B27" s="32" t="s">
        <v>141</v>
      </c>
      <c r="C27" s="28" t="s">
        <v>123</v>
      </c>
      <c r="D27" s="131">
        <f>SUM(D28:D30)</f>
        <v>338.6</v>
      </c>
      <c r="E27" s="131">
        <f>SUM(E28:E30)</f>
        <v>154</v>
      </c>
      <c r="F27" s="132">
        <v>5.79</v>
      </c>
      <c r="G27" s="133">
        <f>D27*F27</f>
        <v>1960.4940000000001</v>
      </c>
      <c r="H27" s="133">
        <f>E27*F27</f>
        <v>891.66</v>
      </c>
      <c r="I27" s="93">
        <f>G27/H27*100</f>
        <v>219.87012987012992</v>
      </c>
    </row>
    <row r="28" spans="1:9" ht="26.25">
      <c r="A28" s="31" t="s">
        <v>253</v>
      </c>
      <c r="B28" s="32"/>
      <c r="C28" s="28" t="s">
        <v>123</v>
      </c>
      <c r="D28" s="157"/>
      <c r="E28" s="157">
        <v>6</v>
      </c>
      <c r="F28" s="29">
        <v>5.79</v>
      </c>
      <c r="G28" s="30">
        <f>D28*F28</f>
        <v>0</v>
      </c>
      <c r="H28" s="30">
        <f>E28*F28</f>
        <v>34.74</v>
      </c>
      <c r="I28" s="79">
        <f>G28/H28*100</f>
        <v>0</v>
      </c>
    </row>
    <row r="29" spans="1:9" ht="26.25">
      <c r="A29" s="31" t="s">
        <v>238</v>
      </c>
      <c r="B29" s="32"/>
      <c r="C29" s="28" t="s">
        <v>123</v>
      </c>
      <c r="D29" s="157"/>
      <c r="E29" s="157">
        <v>53</v>
      </c>
      <c r="F29" s="29">
        <v>5.79</v>
      </c>
      <c r="G29" s="30">
        <f>D29*F29</f>
        <v>0</v>
      </c>
      <c r="H29" s="30">
        <f>E29*F29</f>
        <v>306.87</v>
      </c>
      <c r="I29" s="79">
        <f>G29/H29*100</f>
        <v>0</v>
      </c>
    </row>
    <row r="30" spans="1:9" ht="26.25">
      <c r="A30" s="31" t="s">
        <v>279</v>
      </c>
      <c r="B30" s="32"/>
      <c r="C30" s="28" t="s">
        <v>123</v>
      </c>
      <c r="D30" s="157">
        <v>338.6</v>
      </c>
      <c r="E30" s="157">
        <v>95</v>
      </c>
      <c r="F30" s="29">
        <v>5.79</v>
      </c>
      <c r="G30" s="30">
        <f>D30*F30</f>
        <v>1960.4940000000001</v>
      </c>
      <c r="H30" s="30">
        <f>E30*F30</f>
        <v>550.05</v>
      </c>
      <c r="I30" s="79">
        <f>G30/H30*100</f>
        <v>356.421052631579</v>
      </c>
    </row>
    <row r="31" spans="1:9" ht="26.25">
      <c r="A31" s="31"/>
      <c r="B31" s="32"/>
      <c r="C31" s="28"/>
      <c r="D31" s="28"/>
      <c r="E31" s="144"/>
      <c r="F31" s="29"/>
      <c r="G31" s="30"/>
      <c r="H31" s="30"/>
      <c r="I31" s="79"/>
    </row>
    <row r="32" spans="1:9" ht="52.5">
      <c r="A32" s="72" t="s">
        <v>142</v>
      </c>
      <c r="B32" s="73" t="s">
        <v>143</v>
      </c>
      <c r="C32" s="28"/>
      <c r="D32" s="28"/>
      <c r="E32" s="28"/>
      <c r="F32" s="60"/>
      <c r="G32" s="30"/>
      <c r="H32" s="30"/>
      <c r="I32" s="58"/>
    </row>
    <row r="33" spans="1:10" ht="26.25">
      <c r="A33" s="31" t="s">
        <v>144</v>
      </c>
      <c r="B33" s="32" t="s">
        <v>145</v>
      </c>
      <c r="C33" s="28" t="s">
        <v>123</v>
      </c>
      <c r="D33" s="143">
        <f>SUM(D34:D42)</f>
        <v>310.90000000000003</v>
      </c>
      <c r="E33" s="143">
        <f>SUM(E34:E42)</f>
        <v>293.3</v>
      </c>
      <c r="F33" s="132">
        <v>8.46</v>
      </c>
      <c r="G33" s="127">
        <f aca="true" t="shared" si="0" ref="G33:G42">D33*F33</f>
        <v>2630.2140000000004</v>
      </c>
      <c r="H33" s="127">
        <f aca="true" t="shared" si="1" ref="H33:H42">E33*F33</f>
        <v>2481.318</v>
      </c>
      <c r="I33" s="93">
        <f aca="true" t="shared" si="2" ref="I33:I42">G33/H33*100</f>
        <v>106.00068189566998</v>
      </c>
      <c r="J33" s="140"/>
    </row>
    <row r="34" spans="1:10" ht="26.25">
      <c r="A34" s="31" t="s">
        <v>276</v>
      </c>
      <c r="B34" s="32"/>
      <c r="C34" s="28" t="s">
        <v>123</v>
      </c>
      <c r="D34" s="144">
        <v>66.6</v>
      </c>
      <c r="E34" s="144">
        <v>71.5</v>
      </c>
      <c r="F34" s="29">
        <v>8.46</v>
      </c>
      <c r="G34" s="80">
        <f t="shared" si="0"/>
        <v>563.436</v>
      </c>
      <c r="H34" s="80">
        <f t="shared" si="1"/>
        <v>604.8900000000001</v>
      </c>
      <c r="I34" s="79">
        <f t="shared" si="2"/>
        <v>93.14685314685313</v>
      </c>
      <c r="J34" s="140"/>
    </row>
    <row r="35" spans="1:10" ht="26.25">
      <c r="A35" s="31" t="s">
        <v>271</v>
      </c>
      <c r="B35" s="32"/>
      <c r="C35" s="28" t="s">
        <v>123</v>
      </c>
      <c r="D35" s="144">
        <v>41.5</v>
      </c>
      <c r="E35" s="144">
        <v>64.9</v>
      </c>
      <c r="F35" s="29">
        <v>8.46</v>
      </c>
      <c r="G35" s="80">
        <f t="shared" si="0"/>
        <v>351.09000000000003</v>
      </c>
      <c r="H35" s="80">
        <f t="shared" si="1"/>
        <v>549.0540000000001</v>
      </c>
      <c r="I35" s="79">
        <f t="shared" si="2"/>
        <v>63.944530046224955</v>
      </c>
      <c r="J35" s="140"/>
    </row>
    <row r="36" spans="1:10" ht="26.25">
      <c r="A36" s="31" t="s">
        <v>277</v>
      </c>
      <c r="B36" s="32"/>
      <c r="C36" s="28" t="s">
        <v>123</v>
      </c>
      <c r="D36" s="144">
        <v>47.9</v>
      </c>
      <c r="E36" s="144">
        <v>52.8</v>
      </c>
      <c r="F36" s="29">
        <v>8.46</v>
      </c>
      <c r="G36" s="80">
        <f t="shared" si="0"/>
        <v>405.23400000000004</v>
      </c>
      <c r="H36" s="80">
        <f t="shared" si="1"/>
        <v>446.68800000000005</v>
      </c>
      <c r="I36" s="79">
        <f t="shared" si="2"/>
        <v>90.71969696969697</v>
      </c>
      <c r="J36" s="140"/>
    </row>
    <row r="37" spans="1:10" ht="52.5">
      <c r="A37" s="31" t="s">
        <v>278</v>
      </c>
      <c r="B37" s="32"/>
      <c r="C37" s="28" t="s">
        <v>123</v>
      </c>
      <c r="D37" s="144">
        <v>21.9</v>
      </c>
      <c r="E37" s="144">
        <v>34.9</v>
      </c>
      <c r="F37" s="29">
        <v>8.46</v>
      </c>
      <c r="G37" s="80">
        <f t="shared" si="0"/>
        <v>185.274</v>
      </c>
      <c r="H37" s="80">
        <f t="shared" si="1"/>
        <v>295.254</v>
      </c>
      <c r="I37" s="79">
        <f t="shared" si="2"/>
        <v>62.75071633237822</v>
      </c>
      <c r="J37" s="140"/>
    </row>
    <row r="38" spans="1:10" ht="78.75">
      <c r="A38" s="31" t="s">
        <v>275</v>
      </c>
      <c r="B38" s="32"/>
      <c r="C38" s="28" t="s">
        <v>123</v>
      </c>
      <c r="D38" s="144">
        <v>66.3</v>
      </c>
      <c r="E38" s="144">
        <v>41.4</v>
      </c>
      <c r="F38" s="29">
        <v>8.46</v>
      </c>
      <c r="G38" s="80">
        <f t="shared" si="0"/>
        <v>560.898</v>
      </c>
      <c r="H38" s="80">
        <f t="shared" si="1"/>
        <v>350.244</v>
      </c>
      <c r="I38" s="79">
        <f t="shared" si="2"/>
        <v>160.14492753623188</v>
      </c>
      <c r="J38" s="140"/>
    </row>
    <row r="39" spans="1:10" ht="26.25">
      <c r="A39" s="31" t="s">
        <v>283</v>
      </c>
      <c r="B39" s="32"/>
      <c r="C39" s="28" t="s">
        <v>123</v>
      </c>
      <c r="D39" s="144"/>
      <c r="E39" s="144"/>
      <c r="F39" s="29">
        <v>8.46</v>
      </c>
      <c r="G39" s="80">
        <f t="shared" si="0"/>
        <v>0</v>
      </c>
      <c r="H39" s="80">
        <f t="shared" si="1"/>
        <v>0</v>
      </c>
      <c r="I39" s="79" t="e">
        <f t="shared" si="2"/>
        <v>#DIV/0!</v>
      </c>
      <c r="J39" s="140"/>
    </row>
    <row r="40" spans="1:10" ht="26.25">
      <c r="A40" s="31" t="s">
        <v>263</v>
      </c>
      <c r="B40" s="32"/>
      <c r="C40" s="28" t="s">
        <v>123</v>
      </c>
      <c r="D40" s="144"/>
      <c r="E40" s="144"/>
      <c r="F40" s="29">
        <v>8.46</v>
      </c>
      <c r="G40" s="80">
        <f t="shared" si="0"/>
        <v>0</v>
      </c>
      <c r="H40" s="80">
        <f t="shared" si="1"/>
        <v>0</v>
      </c>
      <c r="I40" s="79" t="e">
        <f t="shared" si="2"/>
        <v>#DIV/0!</v>
      </c>
      <c r="J40" s="140"/>
    </row>
    <row r="41" spans="1:10" ht="26.25">
      <c r="A41" s="31" t="s">
        <v>267</v>
      </c>
      <c r="B41" s="32"/>
      <c r="C41" s="28" t="s">
        <v>123</v>
      </c>
      <c r="D41" s="144">
        <v>35.6</v>
      </c>
      <c r="E41" s="144">
        <v>27.8</v>
      </c>
      <c r="F41" s="29">
        <v>8.46</v>
      </c>
      <c r="G41" s="80">
        <f t="shared" si="0"/>
        <v>301.17600000000004</v>
      </c>
      <c r="H41" s="80">
        <f t="shared" si="1"/>
        <v>235.18800000000002</v>
      </c>
      <c r="I41" s="79">
        <f t="shared" si="2"/>
        <v>128.05755395683454</v>
      </c>
      <c r="J41" s="140"/>
    </row>
    <row r="42" spans="1:10" ht="26.25">
      <c r="A42" s="31" t="s">
        <v>287</v>
      </c>
      <c r="B42" s="32"/>
      <c r="C42" s="28" t="s">
        <v>123</v>
      </c>
      <c r="D42" s="144">
        <v>31.1</v>
      </c>
      <c r="E42" s="144"/>
      <c r="F42" s="29">
        <v>8.46</v>
      </c>
      <c r="G42" s="80">
        <f t="shared" si="0"/>
        <v>263.10600000000005</v>
      </c>
      <c r="H42" s="80">
        <f t="shared" si="1"/>
        <v>0</v>
      </c>
      <c r="I42" s="79" t="e">
        <f t="shared" si="2"/>
        <v>#DIV/0!</v>
      </c>
      <c r="J42" s="140"/>
    </row>
    <row r="43" spans="1:9" ht="26.25">
      <c r="A43" s="31" t="s">
        <v>146</v>
      </c>
      <c r="B43" s="32" t="s">
        <v>147</v>
      </c>
      <c r="C43" s="28" t="s">
        <v>123</v>
      </c>
      <c r="D43" s="28"/>
      <c r="E43" s="28"/>
      <c r="F43" s="29"/>
      <c r="G43" s="30"/>
      <c r="H43" s="30"/>
      <c r="I43" s="58"/>
    </row>
    <row r="44" spans="1:9" ht="26.25">
      <c r="A44" s="72" t="s">
        <v>148</v>
      </c>
      <c r="B44" s="32" t="s">
        <v>149</v>
      </c>
      <c r="C44" s="28" t="s">
        <v>123</v>
      </c>
      <c r="D44" s="28"/>
      <c r="E44" s="28"/>
      <c r="F44" s="60"/>
      <c r="G44" s="30"/>
      <c r="H44" s="30"/>
      <c r="I44" s="58"/>
    </row>
    <row r="45" spans="1:9" ht="55.5" customHeight="1">
      <c r="A45" s="34" t="s">
        <v>150</v>
      </c>
      <c r="B45" s="35" t="s">
        <v>151</v>
      </c>
      <c r="C45" s="28"/>
      <c r="D45" s="28"/>
      <c r="E45" s="28"/>
      <c r="F45" s="60"/>
      <c r="G45" s="30"/>
      <c r="H45" s="30"/>
      <c r="I45" s="58"/>
    </row>
    <row r="46" spans="1:9" ht="102.75" customHeight="1">
      <c r="A46" s="72" t="s">
        <v>152</v>
      </c>
      <c r="B46" s="32" t="s">
        <v>153</v>
      </c>
      <c r="C46" s="28"/>
      <c r="D46" s="28"/>
      <c r="E46" s="28"/>
      <c r="F46" s="60"/>
      <c r="G46" s="30"/>
      <c r="H46" s="30"/>
      <c r="I46" s="58"/>
    </row>
    <row r="47" spans="1:10" ht="52.5">
      <c r="A47" s="31" t="s">
        <v>154</v>
      </c>
      <c r="B47" s="32" t="s">
        <v>155</v>
      </c>
      <c r="C47" s="28" t="s">
        <v>122</v>
      </c>
      <c r="D47" s="131">
        <f>SUM(D48:D50)</f>
        <v>2.8000000000000003</v>
      </c>
      <c r="E47" s="131">
        <f>SUM(E48:E50)</f>
        <v>3.9400000000000004</v>
      </c>
      <c r="F47" s="132">
        <v>2716.41</v>
      </c>
      <c r="G47" s="127">
        <f>D47*F47</f>
        <v>7605.948</v>
      </c>
      <c r="H47" s="127">
        <f>E47*F47</f>
        <v>10702.6554</v>
      </c>
      <c r="I47" s="93">
        <f>G47/H47*100</f>
        <v>71.06598984771574</v>
      </c>
      <c r="J47" s="140"/>
    </row>
    <row r="48" spans="1:10" ht="26.25">
      <c r="A48" s="31" t="s">
        <v>252</v>
      </c>
      <c r="B48" s="32"/>
      <c r="C48" s="28" t="s">
        <v>122</v>
      </c>
      <c r="D48" s="144">
        <v>1.8</v>
      </c>
      <c r="E48" s="144">
        <v>1.8</v>
      </c>
      <c r="F48" s="29">
        <v>2716.41</v>
      </c>
      <c r="G48" s="80">
        <f>D48*F48</f>
        <v>4889.538</v>
      </c>
      <c r="H48" s="80">
        <f>E48*F48</f>
        <v>4889.538</v>
      </c>
      <c r="I48" s="79">
        <f>G48/H48*100</f>
        <v>100</v>
      </c>
      <c r="J48" s="140"/>
    </row>
    <row r="49" spans="1:10" ht="26.25">
      <c r="A49" s="31" t="s">
        <v>261</v>
      </c>
      <c r="B49" s="32"/>
      <c r="C49" s="28" t="s">
        <v>122</v>
      </c>
      <c r="D49" s="144">
        <v>0.1</v>
      </c>
      <c r="E49" s="144">
        <v>0.3</v>
      </c>
      <c r="F49" s="29">
        <v>2716.41</v>
      </c>
      <c r="G49" s="80">
        <f>D49*F49</f>
        <v>271.641</v>
      </c>
      <c r="H49" s="80">
        <f>E49*F49</f>
        <v>814.9229999999999</v>
      </c>
      <c r="I49" s="79">
        <f>G49/H49*100</f>
        <v>33.33333333333334</v>
      </c>
      <c r="J49" s="140"/>
    </row>
    <row r="50" spans="1:10" ht="26.25">
      <c r="A50" s="31" t="s">
        <v>277</v>
      </c>
      <c r="B50" s="32"/>
      <c r="C50" s="28" t="s">
        <v>122</v>
      </c>
      <c r="D50" s="144">
        <v>0.9</v>
      </c>
      <c r="E50" s="144">
        <v>1.84</v>
      </c>
      <c r="F50" s="29">
        <v>2716.41</v>
      </c>
      <c r="G50" s="80">
        <f>D50*F50</f>
        <v>2444.769</v>
      </c>
      <c r="H50" s="80">
        <f>E50*F50</f>
        <v>4998.1944</v>
      </c>
      <c r="I50" s="79">
        <f>G50/H50*100</f>
        <v>48.91304347826087</v>
      </c>
      <c r="J50" s="140"/>
    </row>
    <row r="51" spans="1:9" ht="54" customHeight="1">
      <c r="A51" s="34" t="s">
        <v>158</v>
      </c>
      <c r="B51" s="35" t="s">
        <v>159</v>
      </c>
      <c r="C51" s="28"/>
      <c r="D51" s="28"/>
      <c r="E51" s="28"/>
      <c r="F51" s="60"/>
      <c r="G51" s="30"/>
      <c r="H51" s="30"/>
      <c r="I51" s="58"/>
    </row>
    <row r="52" spans="1:9" ht="52.5">
      <c r="A52" s="72" t="s">
        <v>161</v>
      </c>
      <c r="B52" s="32" t="s">
        <v>162</v>
      </c>
      <c r="C52" s="28"/>
      <c r="D52" s="28" t="s">
        <v>249</v>
      </c>
      <c r="E52" s="28"/>
      <c r="F52" s="60"/>
      <c r="G52" s="30"/>
      <c r="H52" s="30"/>
      <c r="I52" s="58"/>
    </row>
    <row r="53" spans="1:9" ht="26.25">
      <c r="A53" s="31" t="s">
        <v>163</v>
      </c>
      <c r="B53" s="32" t="s">
        <v>164</v>
      </c>
      <c r="C53" s="28" t="s">
        <v>160</v>
      </c>
      <c r="D53" s="164">
        <v>100</v>
      </c>
      <c r="E53" s="164">
        <v>110</v>
      </c>
      <c r="F53" s="132">
        <v>5.99</v>
      </c>
      <c r="G53" s="127">
        <f>D53*F53</f>
        <v>599</v>
      </c>
      <c r="H53" s="127">
        <f>E53*F53</f>
        <v>658.9</v>
      </c>
      <c r="I53" s="93">
        <f>G53/H53*100</f>
        <v>90.90909090909092</v>
      </c>
    </row>
    <row r="54" spans="1:9" ht="52.5">
      <c r="A54" s="31" t="s">
        <v>280</v>
      </c>
      <c r="B54" s="32"/>
      <c r="C54" s="28" t="s">
        <v>160</v>
      </c>
      <c r="D54" s="157">
        <v>100</v>
      </c>
      <c r="E54" s="157">
        <v>110</v>
      </c>
      <c r="F54" s="29">
        <v>5.99</v>
      </c>
      <c r="G54" s="127">
        <f>D54*F54</f>
        <v>599</v>
      </c>
      <c r="H54" s="127">
        <f>E54*F54</f>
        <v>658.9</v>
      </c>
      <c r="I54" s="93">
        <f>G54/H54*100</f>
        <v>90.90909090909092</v>
      </c>
    </row>
    <row r="55" spans="1:9" ht="52.5">
      <c r="A55" s="72" t="s">
        <v>165</v>
      </c>
      <c r="B55" s="32" t="s">
        <v>166</v>
      </c>
      <c r="C55" s="28"/>
      <c r="D55" s="28"/>
      <c r="E55" s="28"/>
      <c r="F55" s="60"/>
      <c r="G55" s="30"/>
      <c r="H55" s="80"/>
      <c r="I55" s="58"/>
    </row>
    <row r="56" spans="1:10" ht="30" customHeight="1">
      <c r="A56" s="31" t="s">
        <v>167</v>
      </c>
      <c r="B56" s="32" t="s">
        <v>168</v>
      </c>
      <c r="C56" s="33" t="s">
        <v>169</v>
      </c>
      <c r="D56" s="143">
        <v>0.136</v>
      </c>
      <c r="E56" s="143">
        <v>0.256</v>
      </c>
      <c r="F56" s="132">
        <v>1950.2</v>
      </c>
      <c r="G56" s="134">
        <f>D56*F56</f>
        <v>265.22720000000004</v>
      </c>
      <c r="H56" s="134">
        <f>E56*F56</f>
        <v>499.25120000000004</v>
      </c>
      <c r="I56" s="135">
        <f>G56/H56*100</f>
        <v>53.125</v>
      </c>
      <c r="J56" s="140"/>
    </row>
    <row r="57" spans="1:10" ht="30" customHeight="1">
      <c r="A57" s="113" t="s">
        <v>251</v>
      </c>
      <c r="B57" s="114"/>
      <c r="C57" s="33" t="s">
        <v>169</v>
      </c>
      <c r="D57" s="145">
        <v>0.136</v>
      </c>
      <c r="E57" s="145">
        <v>0.256</v>
      </c>
      <c r="F57" s="129">
        <v>1950.2</v>
      </c>
      <c r="G57" s="134">
        <f>D57*F57</f>
        <v>265.22720000000004</v>
      </c>
      <c r="H57" s="134">
        <f>E57*F57</f>
        <v>499.25120000000004</v>
      </c>
      <c r="I57" s="135">
        <f>G57/H57*100</f>
        <v>53.125</v>
      </c>
      <c r="J57" s="140"/>
    </row>
    <row r="58" spans="1:10" s="96" customFormat="1" ht="30" customHeight="1">
      <c r="A58" s="63" t="s">
        <v>124</v>
      </c>
      <c r="B58" s="89" t="s">
        <v>210</v>
      </c>
      <c r="C58" s="90" t="s">
        <v>210</v>
      </c>
      <c r="D58" s="90" t="s">
        <v>210</v>
      </c>
      <c r="E58" s="90" t="s">
        <v>210</v>
      </c>
      <c r="F58" s="91" t="s">
        <v>210</v>
      </c>
      <c r="G58" s="95">
        <f>SUM(G19+G21+G23+G24+G27+G33+G47+G53+G56)</f>
        <v>13060.8832</v>
      </c>
      <c r="H58" s="95">
        <f>SUM(H19+H21+H23+H24+H27+H33+H47+H53+H56)</f>
        <v>15233.784599999999</v>
      </c>
      <c r="I58" s="130">
        <f>G58/H58*100</f>
        <v>85.73629956668812</v>
      </c>
      <c r="J58" s="141"/>
    </row>
    <row r="59" spans="1:9" ht="27" customHeight="1">
      <c r="A59" s="108"/>
      <c r="B59" s="109"/>
      <c r="C59" s="109"/>
      <c r="D59" s="109"/>
      <c r="E59" s="109"/>
      <c r="F59" s="109"/>
      <c r="G59" s="109"/>
      <c r="H59" s="109"/>
      <c r="I59" s="93"/>
    </row>
    <row r="60" spans="1:9" ht="27" customHeight="1">
      <c r="A60" s="120" t="s">
        <v>256</v>
      </c>
      <c r="B60" s="121" t="s">
        <v>259</v>
      </c>
      <c r="C60" s="121" t="s">
        <v>258</v>
      </c>
      <c r="D60" s="121" t="s">
        <v>260</v>
      </c>
      <c r="E60" s="121" t="s">
        <v>257</v>
      </c>
      <c r="F60" s="121"/>
      <c r="G60" s="121"/>
      <c r="H60" s="121"/>
      <c r="I60" s="93"/>
    </row>
    <row r="61" spans="1:9" ht="33" customHeight="1">
      <c r="A61" s="122" t="s">
        <v>245</v>
      </c>
      <c r="B61" s="123" t="s">
        <v>246</v>
      </c>
      <c r="C61" s="124"/>
      <c r="D61" s="124"/>
      <c r="E61" s="124"/>
      <c r="F61" s="124"/>
      <c r="G61" s="124"/>
      <c r="H61" s="124"/>
      <c r="I61" s="125"/>
    </row>
    <row r="62" spans="1:9" ht="39.75" customHeight="1">
      <c r="A62" s="72" t="s">
        <v>247</v>
      </c>
      <c r="B62" s="32" t="s">
        <v>248</v>
      </c>
      <c r="C62" s="24" t="s">
        <v>264</v>
      </c>
      <c r="D62" s="146">
        <f>SUM(D63:D64)</f>
        <v>2.4</v>
      </c>
      <c r="E62" s="146">
        <f>SUM(E63:E64)</f>
        <v>2.2</v>
      </c>
      <c r="F62" s="59">
        <v>173.54</v>
      </c>
      <c r="G62" s="127">
        <f>D62*F62</f>
        <v>416.496</v>
      </c>
      <c r="H62" s="127">
        <f>E62*F62</f>
        <v>381.788</v>
      </c>
      <c r="I62" s="93">
        <f aca="true" t="shared" si="3" ref="I62:I71">G62/H62*100</f>
        <v>109.09090909090908</v>
      </c>
    </row>
    <row r="63" spans="1:9" ht="59.25" customHeight="1">
      <c r="A63" s="31" t="s">
        <v>270</v>
      </c>
      <c r="B63" s="32"/>
      <c r="C63" s="24" t="s">
        <v>264</v>
      </c>
      <c r="D63" s="144">
        <v>1.5</v>
      </c>
      <c r="E63" s="144">
        <v>1.4</v>
      </c>
      <c r="F63" s="59">
        <v>173.54</v>
      </c>
      <c r="G63" s="80">
        <f>D63*F63</f>
        <v>260.31</v>
      </c>
      <c r="H63" s="80">
        <f>E63*F63</f>
        <v>242.95599999999996</v>
      </c>
      <c r="I63" s="79">
        <f t="shared" si="3"/>
        <v>107.14285714285717</v>
      </c>
    </row>
    <row r="64" spans="1:9" ht="54" customHeight="1">
      <c r="A64" s="31" t="s">
        <v>284</v>
      </c>
      <c r="B64" s="32"/>
      <c r="C64" s="24" t="s">
        <v>264</v>
      </c>
      <c r="D64" s="144">
        <v>0.9</v>
      </c>
      <c r="E64" s="144">
        <v>0.8</v>
      </c>
      <c r="F64" s="59">
        <v>173.54</v>
      </c>
      <c r="G64" s="80">
        <f>D64*F64</f>
        <v>156.186</v>
      </c>
      <c r="H64" s="80">
        <f>E64*F64</f>
        <v>138.832</v>
      </c>
      <c r="I64" s="79">
        <f t="shared" si="3"/>
        <v>112.5</v>
      </c>
    </row>
    <row r="65" spans="1:9" ht="52.5">
      <c r="A65" s="72" t="s">
        <v>255</v>
      </c>
      <c r="B65" s="32" t="s">
        <v>265</v>
      </c>
      <c r="C65" s="29"/>
      <c r="D65" s="144"/>
      <c r="E65" s="144"/>
      <c r="F65" s="60"/>
      <c r="G65" s="80"/>
      <c r="H65" s="80"/>
      <c r="I65" s="93"/>
    </row>
    <row r="66" spans="1:10" ht="26.25">
      <c r="A66" s="26" t="s">
        <v>171</v>
      </c>
      <c r="B66" s="32" t="s">
        <v>172</v>
      </c>
      <c r="C66" s="28" t="s">
        <v>170</v>
      </c>
      <c r="D66" s="159">
        <f>SUM(D67:D70)</f>
        <v>1.8</v>
      </c>
      <c r="E66" s="144">
        <f>SUM(E67:E70)</f>
        <v>1.7</v>
      </c>
      <c r="F66" s="29">
        <v>288.31</v>
      </c>
      <c r="G66" s="127">
        <f>D66*F66</f>
        <v>518.958</v>
      </c>
      <c r="H66" s="127">
        <f>E66*F66</f>
        <v>490.127</v>
      </c>
      <c r="I66" s="93">
        <f t="shared" si="3"/>
        <v>105.88235294117648</v>
      </c>
      <c r="J66" s="142"/>
    </row>
    <row r="67" spans="1:10" ht="26.25">
      <c r="A67" s="115" t="s">
        <v>288</v>
      </c>
      <c r="B67" s="32"/>
      <c r="C67" s="158" t="s">
        <v>170</v>
      </c>
      <c r="D67" s="160">
        <v>0.8</v>
      </c>
      <c r="E67" s="147">
        <v>0.8</v>
      </c>
      <c r="F67" s="29">
        <v>288.31</v>
      </c>
      <c r="G67" s="80">
        <f>D67*F67</f>
        <v>230.64800000000002</v>
      </c>
      <c r="H67" s="80">
        <f>E67*F67</f>
        <v>230.64800000000002</v>
      </c>
      <c r="I67" s="79">
        <f t="shared" si="3"/>
        <v>100</v>
      </c>
      <c r="J67" s="142"/>
    </row>
    <row r="68" spans="1:10" ht="26.25">
      <c r="A68" s="115" t="s">
        <v>254</v>
      </c>
      <c r="B68" s="116"/>
      <c r="C68" s="158"/>
      <c r="D68" s="162">
        <v>0.2</v>
      </c>
      <c r="E68" s="147">
        <v>0.2</v>
      </c>
      <c r="F68" s="29">
        <v>288.31</v>
      </c>
      <c r="G68" s="80">
        <f>D68*F68</f>
        <v>57.662000000000006</v>
      </c>
      <c r="H68" s="80">
        <f>E68*F68</f>
        <v>57.662000000000006</v>
      </c>
      <c r="I68" s="79">
        <f t="shared" si="3"/>
        <v>100</v>
      </c>
      <c r="J68" s="142"/>
    </row>
    <row r="69" spans="1:10" ht="26.25">
      <c r="A69" s="115" t="s">
        <v>286</v>
      </c>
      <c r="B69" s="116"/>
      <c r="C69" s="158" t="s">
        <v>170</v>
      </c>
      <c r="D69" s="161">
        <v>0.8</v>
      </c>
      <c r="E69" s="147">
        <v>0.7</v>
      </c>
      <c r="F69" s="29">
        <v>288.31</v>
      </c>
      <c r="G69" s="80">
        <f>D69*F69</f>
        <v>230.64800000000002</v>
      </c>
      <c r="H69" s="80">
        <f>E69*F69</f>
        <v>201.81699999999998</v>
      </c>
      <c r="I69" s="79">
        <f t="shared" si="3"/>
        <v>114.2857142857143</v>
      </c>
      <c r="J69" s="142"/>
    </row>
    <row r="70" spans="1:10" ht="26.25">
      <c r="A70" s="115"/>
      <c r="B70" s="116"/>
      <c r="C70" s="158" t="s">
        <v>170</v>
      </c>
      <c r="D70" s="162"/>
      <c r="E70" s="147"/>
      <c r="F70" s="29">
        <v>288.31</v>
      </c>
      <c r="G70" s="80">
        <f>D70*F70</f>
        <v>0</v>
      </c>
      <c r="H70" s="80">
        <f>E70*F70</f>
        <v>0</v>
      </c>
      <c r="I70" s="79" t="e">
        <f t="shared" si="3"/>
        <v>#DIV/0!</v>
      </c>
      <c r="J70" s="142"/>
    </row>
    <row r="71" spans="1:10" ht="27.75">
      <c r="A71" s="119" t="s">
        <v>124</v>
      </c>
      <c r="B71" s="116"/>
      <c r="C71" s="117"/>
      <c r="D71" s="53"/>
      <c r="E71" s="117"/>
      <c r="F71" s="118"/>
      <c r="G71" s="126">
        <f>SUM(G62+G66)</f>
        <v>935.454</v>
      </c>
      <c r="H71" s="126">
        <f>SUM(H62+H66)</f>
        <v>871.915</v>
      </c>
      <c r="I71" s="93">
        <f t="shared" si="3"/>
        <v>107.28729291272658</v>
      </c>
      <c r="J71" s="142"/>
    </row>
    <row r="72" spans="1:10" ht="26.25">
      <c r="A72" s="211"/>
      <c r="B72" s="212"/>
      <c r="C72" s="212"/>
      <c r="D72" s="212"/>
      <c r="E72" s="212"/>
      <c r="F72" s="212"/>
      <c r="G72" s="212"/>
      <c r="H72" s="212"/>
      <c r="I72" s="213"/>
      <c r="J72" s="142"/>
    </row>
    <row r="73" spans="1:9" ht="71.25" customHeight="1">
      <c r="A73" s="64" t="s">
        <v>173</v>
      </c>
      <c r="B73" s="94" t="s">
        <v>210</v>
      </c>
      <c r="C73" s="90" t="s">
        <v>210</v>
      </c>
      <c r="D73" s="90" t="s">
        <v>210</v>
      </c>
      <c r="E73" s="90" t="s">
        <v>210</v>
      </c>
      <c r="F73" s="90" t="s">
        <v>210</v>
      </c>
      <c r="G73" s="92">
        <f>G71+G58+G15</f>
        <v>13996.3372</v>
      </c>
      <c r="H73" s="92">
        <f>H71+H58+H15</f>
        <v>16105.6996</v>
      </c>
      <c r="I73" s="93">
        <f>G73/H73*100</f>
        <v>86.9030066846646</v>
      </c>
    </row>
    <row r="74" spans="1:9" ht="27">
      <c r="A74" s="205" t="s">
        <v>174</v>
      </c>
      <c r="B74" s="206"/>
      <c r="C74" s="206"/>
      <c r="D74" s="206"/>
      <c r="E74" s="206"/>
      <c r="F74" s="206"/>
      <c r="G74" s="206"/>
      <c r="H74" s="206"/>
      <c r="I74" s="207"/>
    </row>
    <row r="75" spans="1:9" ht="26.25">
      <c r="A75" s="75" t="s">
        <v>175</v>
      </c>
      <c r="B75" s="36" t="s">
        <v>176</v>
      </c>
      <c r="C75" s="23"/>
      <c r="D75" s="23"/>
      <c r="E75" s="23"/>
      <c r="F75" s="59"/>
      <c r="G75" s="25"/>
      <c r="H75" s="25"/>
      <c r="I75" s="57"/>
    </row>
    <row r="76" spans="1:10" ht="45" customHeight="1">
      <c r="A76" s="39" t="s">
        <v>177</v>
      </c>
      <c r="B76" s="32" t="s">
        <v>178</v>
      </c>
      <c r="C76" s="33" t="s">
        <v>157</v>
      </c>
      <c r="D76" s="144">
        <v>3.6</v>
      </c>
      <c r="E76" s="144">
        <v>2.9</v>
      </c>
      <c r="F76" s="29">
        <v>509.11</v>
      </c>
      <c r="G76" s="80">
        <f>D76*F76</f>
        <v>1832.796</v>
      </c>
      <c r="H76" s="80">
        <f>E76*F76</f>
        <v>1476.419</v>
      </c>
      <c r="I76" s="79">
        <f>G76/H76*100</f>
        <v>124.13793103448276</v>
      </c>
      <c r="J76" s="140"/>
    </row>
    <row r="77" spans="1:10" ht="26.25">
      <c r="A77" s="74" t="s">
        <v>179</v>
      </c>
      <c r="B77" s="27" t="s">
        <v>180</v>
      </c>
      <c r="C77" s="28"/>
      <c r="D77" s="28"/>
      <c r="E77" s="28"/>
      <c r="F77" s="60"/>
      <c r="G77" s="30"/>
      <c r="H77" s="30"/>
      <c r="I77" s="79"/>
      <c r="J77" s="140"/>
    </row>
    <row r="78" spans="1:10" ht="27.75">
      <c r="A78" s="63" t="s">
        <v>124</v>
      </c>
      <c r="B78" s="89" t="s">
        <v>210</v>
      </c>
      <c r="C78" s="90" t="s">
        <v>210</v>
      </c>
      <c r="D78" s="90" t="s">
        <v>210</v>
      </c>
      <c r="E78" s="90" t="s">
        <v>210</v>
      </c>
      <c r="F78" s="91" t="s">
        <v>210</v>
      </c>
      <c r="G78" s="92">
        <f>SUM(G76:G77)</f>
        <v>1832.796</v>
      </c>
      <c r="H78" s="92">
        <f>SUM(H76:H77)</f>
        <v>1476.419</v>
      </c>
      <c r="I78" s="93">
        <f>G78/H78*100</f>
        <v>124.13793103448276</v>
      </c>
      <c r="J78" s="140"/>
    </row>
    <row r="79" spans="1:9" ht="27">
      <c r="A79" s="208" t="s">
        <v>241</v>
      </c>
      <c r="B79" s="209"/>
      <c r="C79" s="209"/>
      <c r="D79" s="209"/>
      <c r="E79" s="209"/>
      <c r="F79" s="209"/>
      <c r="G79" s="209"/>
      <c r="H79" s="209"/>
      <c r="I79" s="210"/>
    </row>
    <row r="80" spans="1:10" ht="26.25">
      <c r="A80" s="37" t="s">
        <v>182</v>
      </c>
      <c r="B80" s="38"/>
      <c r="C80" s="23" t="s">
        <v>123</v>
      </c>
      <c r="D80" s="23">
        <v>4925</v>
      </c>
      <c r="E80" s="146">
        <v>5307</v>
      </c>
      <c r="F80" s="24">
        <v>109.5</v>
      </c>
      <c r="G80" s="80">
        <f aca="true" t="shared" si="4" ref="G80:G85">D80*F80</f>
        <v>539287.5</v>
      </c>
      <c r="H80" s="80">
        <f aca="true" t="shared" si="5" ref="H80:H85">E80*F80</f>
        <v>581116.5</v>
      </c>
      <c r="I80" s="79">
        <f>G80/H80*100</f>
        <v>92.80195967589975</v>
      </c>
      <c r="J80" s="140"/>
    </row>
    <row r="81" spans="1:9" ht="26.25">
      <c r="A81" s="76" t="s">
        <v>183</v>
      </c>
      <c r="B81" s="40"/>
      <c r="C81" s="28" t="s">
        <v>123</v>
      </c>
      <c r="D81" s="28"/>
      <c r="E81" s="144"/>
      <c r="F81" s="24">
        <v>315.2</v>
      </c>
      <c r="G81" s="80">
        <f t="shared" si="4"/>
        <v>0</v>
      </c>
      <c r="H81" s="80">
        <f t="shared" si="5"/>
        <v>0</v>
      </c>
      <c r="I81" s="79">
        <v>0</v>
      </c>
    </row>
    <row r="82" spans="1:9" ht="26.25">
      <c r="A82" s="39" t="s">
        <v>184</v>
      </c>
      <c r="B82" s="40"/>
      <c r="C82" s="28" t="s">
        <v>123</v>
      </c>
      <c r="D82" s="28"/>
      <c r="E82" s="144"/>
      <c r="F82" s="29"/>
      <c r="G82" s="80">
        <f t="shared" si="4"/>
        <v>0</v>
      </c>
      <c r="H82" s="80">
        <f t="shared" si="5"/>
        <v>0</v>
      </c>
      <c r="I82" s="79">
        <v>0</v>
      </c>
    </row>
    <row r="83" spans="1:10" ht="26.25">
      <c r="A83" s="39" t="s">
        <v>185</v>
      </c>
      <c r="B83" s="40"/>
      <c r="C83" s="28" t="s">
        <v>123</v>
      </c>
      <c r="D83" s="157">
        <v>234.2</v>
      </c>
      <c r="E83" s="144">
        <v>236.6</v>
      </c>
      <c r="F83" s="29">
        <v>1500</v>
      </c>
      <c r="G83" s="80">
        <f t="shared" si="4"/>
        <v>351300</v>
      </c>
      <c r="H83" s="80">
        <f t="shared" si="5"/>
        <v>354900</v>
      </c>
      <c r="I83" s="79">
        <f>G83/H83*100</f>
        <v>98.98562975486053</v>
      </c>
      <c r="J83" s="140"/>
    </row>
    <row r="84" spans="1:10" ht="26.25">
      <c r="A84" s="39" t="s">
        <v>186</v>
      </c>
      <c r="B84" s="40"/>
      <c r="C84" s="28" t="s">
        <v>123</v>
      </c>
      <c r="D84" s="157">
        <v>3773.4</v>
      </c>
      <c r="E84" s="144">
        <v>3777.5</v>
      </c>
      <c r="F84" s="29">
        <v>296.3</v>
      </c>
      <c r="G84" s="80">
        <f t="shared" si="4"/>
        <v>1118058.4200000002</v>
      </c>
      <c r="H84" s="80">
        <f t="shared" si="5"/>
        <v>1119273.25</v>
      </c>
      <c r="I84" s="79">
        <f>G84/H84*100</f>
        <v>99.8914626075447</v>
      </c>
      <c r="J84" s="140"/>
    </row>
    <row r="85" spans="1:10" ht="26.25">
      <c r="A85" s="39" t="s">
        <v>187</v>
      </c>
      <c r="B85" s="40"/>
      <c r="C85" s="28" t="s">
        <v>156</v>
      </c>
      <c r="D85" s="28"/>
      <c r="E85" s="144"/>
      <c r="F85" s="29">
        <v>90.8</v>
      </c>
      <c r="G85" s="80">
        <f t="shared" si="4"/>
        <v>0</v>
      </c>
      <c r="H85" s="80">
        <f t="shared" si="5"/>
        <v>0</v>
      </c>
      <c r="I85" s="79">
        <v>0</v>
      </c>
      <c r="J85" s="140"/>
    </row>
    <row r="86" spans="1:9" ht="27.75">
      <c r="A86" s="63" t="s">
        <v>124</v>
      </c>
      <c r="B86" s="89" t="s">
        <v>210</v>
      </c>
      <c r="C86" s="90" t="s">
        <v>210</v>
      </c>
      <c r="D86" s="90" t="s">
        <v>210</v>
      </c>
      <c r="E86" s="90" t="s">
        <v>210</v>
      </c>
      <c r="F86" s="91" t="s">
        <v>210</v>
      </c>
      <c r="G86" s="92">
        <f>SUM(G80:G85)</f>
        <v>2008645.9200000002</v>
      </c>
      <c r="H86" s="92">
        <f>SUM(H80:H85)</f>
        <v>2055289.75</v>
      </c>
      <c r="I86" s="79">
        <f>G86/H86*100</f>
        <v>97.73054723792595</v>
      </c>
    </row>
    <row r="87" spans="1:9" ht="27.75">
      <c r="A87" s="65"/>
      <c r="B87" s="52"/>
      <c r="C87" s="53"/>
      <c r="D87" s="53"/>
      <c r="E87" s="53"/>
      <c r="F87" s="54"/>
      <c r="G87" s="55"/>
      <c r="H87" s="55"/>
      <c r="I87" s="66"/>
    </row>
    <row r="88" spans="1:9" ht="26.25">
      <c r="A88" s="220" t="s">
        <v>212</v>
      </c>
      <c r="B88" s="221"/>
      <c r="C88" s="221"/>
      <c r="D88" s="221"/>
      <c r="E88" s="221"/>
      <c r="F88" s="221"/>
      <c r="G88" s="55"/>
      <c r="H88" s="55"/>
      <c r="I88" s="66"/>
    </row>
    <row r="89" spans="1:9" ht="26.25">
      <c r="A89" s="67" t="s">
        <v>188</v>
      </c>
      <c r="B89" s="68"/>
      <c r="C89" s="69"/>
      <c r="D89" s="69"/>
      <c r="E89" s="69"/>
      <c r="F89" s="69"/>
      <c r="G89" s="70"/>
      <c r="H89" s="70"/>
      <c r="I89" s="71"/>
    </row>
    <row r="90" spans="1:9" ht="57.75" customHeight="1">
      <c r="A90" s="219" t="s">
        <v>229</v>
      </c>
      <c r="B90" s="219"/>
      <c r="C90" s="219"/>
      <c r="D90" s="219"/>
      <c r="E90" s="219"/>
      <c r="F90" s="219"/>
      <c r="G90" s="219"/>
      <c r="H90" s="219"/>
      <c r="I90" s="219"/>
    </row>
    <row r="91" spans="1:9" ht="20.25">
      <c r="A91" s="56"/>
      <c r="B91" s="42"/>
      <c r="C91" s="41"/>
      <c r="D91" s="41"/>
      <c r="E91" s="41"/>
      <c r="F91" s="41"/>
      <c r="G91" s="43"/>
      <c r="H91" s="43"/>
      <c r="I91" s="43"/>
    </row>
    <row r="92" spans="1:9" ht="20.25">
      <c r="A92" s="41"/>
      <c r="B92" s="42"/>
      <c r="C92" s="41"/>
      <c r="D92" s="41"/>
      <c r="E92" s="41"/>
      <c r="F92" s="41"/>
      <c r="G92" s="43"/>
      <c r="H92" s="43"/>
      <c r="I92" s="43"/>
    </row>
    <row r="93" spans="1:9" ht="20.25">
      <c r="A93" s="41"/>
      <c r="B93" s="42"/>
      <c r="C93" s="41"/>
      <c r="D93" s="41"/>
      <c r="E93" s="41"/>
      <c r="F93" s="41"/>
      <c r="G93" s="43"/>
      <c r="H93" s="43"/>
      <c r="I93" s="43"/>
    </row>
    <row r="94" spans="1:9" ht="20.25">
      <c r="A94" s="41"/>
      <c r="B94" s="42"/>
      <c r="C94" s="41"/>
      <c r="D94" s="41"/>
      <c r="E94" s="41"/>
      <c r="F94" s="41"/>
      <c r="G94" s="43"/>
      <c r="H94" s="43"/>
      <c r="I94" s="43"/>
    </row>
    <row r="95" spans="1:9" ht="20.25">
      <c r="A95" s="41"/>
      <c r="B95" s="42"/>
      <c r="C95" s="41"/>
      <c r="D95" s="41"/>
      <c r="E95" s="41"/>
      <c r="F95" s="41"/>
      <c r="G95" s="43"/>
      <c r="H95" s="43"/>
      <c r="I95" s="43"/>
    </row>
    <row r="96" spans="1:9" ht="20.25">
      <c r="A96" s="41"/>
      <c r="B96" s="42"/>
      <c r="C96" s="41"/>
      <c r="D96" s="41"/>
      <c r="E96" s="41"/>
      <c r="F96" s="41"/>
      <c r="G96" s="43"/>
      <c r="H96" s="43"/>
      <c r="I96" s="43"/>
    </row>
    <row r="97" spans="1:9" ht="20.25">
      <c r="A97" s="41"/>
      <c r="B97" s="42"/>
      <c r="C97" s="41"/>
      <c r="D97" s="41"/>
      <c r="E97" s="41"/>
      <c r="F97" s="41"/>
      <c r="G97" s="43"/>
      <c r="H97" s="43"/>
      <c r="I97" s="43"/>
    </row>
    <row r="98" spans="1:9" ht="20.25">
      <c r="A98" s="41"/>
      <c r="B98" s="42"/>
      <c r="C98" s="41"/>
      <c r="D98" s="41"/>
      <c r="E98" s="41"/>
      <c r="F98" s="41"/>
      <c r="G98" s="43"/>
      <c r="H98" s="43"/>
      <c r="I98" s="43"/>
    </row>
    <row r="99" spans="1:6" ht="12.75">
      <c r="A99" s="44"/>
      <c r="B99" s="45"/>
      <c r="C99" s="44"/>
      <c r="D99" s="44"/>
      <c r="E99" s="44"/>
      <c r="F99" s="44"/>
    </row>
    <row r="100" spans="1:6" ht="12.75">
      <c r="A100" s="44"/>
      <c r="B100" s="45"/>
      <c r="C100" s="44"/>
      <c r="D100" s="44"/>
      <c r="E100" s="44"/>
      <c r="F100" s="44"/>
    </row>
    <row r="101" spans="1:6" ht="12.75">
      <c r="A101" s="44"/>
      <c r="B101" s="45"/>
      <c r="C101" s="44"/>
      <c r="D101" s="44"/>
      <c r="E101" s="44"/>
      <c r="F101" s="44"/>
    </row>
    <row r="102" spans="1:6" ht="12.75">
      <c r="A102" s="44"/>
      <c r="B102" s="45"/>
      <c r="C102" s="44"/>
      <c r="D102" s="44"/>
      <c r="E102" s="44"/>
      <c r="F102" s="44"/>
    </row>
    <row r="103" spans="1:6" ht="12.75">
      <c r="A103" s="44"/>
      <c r="B103" s="45"/>
      <c r="C103" s="44"/>
      <c r="D103" s="44"/>
      <c r="E103" s="44"/>
      <c r="F103" s="44"/>
    </row>
    <row r="104" spans="1:6" ht="12.75">
      <c r="A104" s="44"/>
      <c r="B104" s="45"/>
      <c r="C104" s="44"/>
      <c r="D104" s="44"/>
      <c r="E104" s="44"/>
      <c r="F104" s="44"/>
    </row>
    <row r="105" spans="1:6" ht="12.75">
      <c r="A105" s="44"/>
      <c r="B105" s="45"/>
      <c r="C105" s="44"/>
      <c r="D105" s="44"/>
      <c r="E105" s="44"/>
      <c r="F105" s="44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2.75">
      <c r="B112" s="15"/>
    </row>
    <row r="113" ht="12.75">
      <c r="B113" s="15"/>
    </row>
    <row r="114" ht="12.75">
      <c r="B114" s="15"/>
    </row>
    <row r="115" ht="12.75">
      <c r="B115" s="15"/>
    </row>
    <row r="116" ht="12.75">
      <c r="B116" s="15"/>
    </row>
    <row r="117" ht="12.75">
      <c r="B117" s="15"/>
    </row>
    <row r="118" ht="12.75">
      <c r="B118" s="15"/>
    </row>
    <row r="119" ht="12.75">
      <c r="B119" s="15"/>
    </row>
    <row r="120" ht="12.75">
      <c r="B120" s="15"/>
    </row>
    <row r="121" ht="12.75">
      <c r="B121" s="15"/>
    </row>
    <row r="122" ht="12.75">
      <c r="B122" s="15"/>
    </row>
    <row r="123" ht="12.75">
      <c r="B123" s="15"/>
    </row>
    <row r="124" ht="12.75">
      <c r="B124" s="15"/>
    </row>
    <row r="125" ht="12.75">
      <c r="B125" s="15"/>
    </row>
    <row r="126" ht="12.75">
      <c r="B126" s="15"/>
    </row>
    <row r="127" ht="12.75">
      <c r="B127" s="15"/>
    </row>
    <row r="128" ht="12.75">
      <c r="B128" s="15"/>
    </row>
    <row r="129" ht="12.75">
      <c r="B129" s="15"/>
    </row>
    <row r="130" ht="12.75">
      <c r="B130" s="15"/>
    </row>
    <row r="131" ht="12.75">
      <c r="B131" s="15"/>
    </row>
    <row r="132" ht="12.75">
      <c r="B132" s="15"/>
    </row>
    <row r="133" ht="12.75">
      <c r="B133" s="15"/>
    </row>
    <row r="134" ht="12.75">
      <c r="B134" s="15"/>
    </row>
    <row r="135" ht="12.75">
      <c r="B135" s="15"/>
    </row>
    <row r="136" ht="12.75">
      <c r="B136" s="15"/>
    </row>
    <row r="137" ht="12.75">
      <c r="B137" s="15"/>
    </row>
    <row r="138" ht="12.75">
      <c r="B138" s="15"/>
    </row>
    <row r="139" ht="12.75">
      <c r="B139" s="15"/>
    </row>
    <row r="140" ht="12.75">
      <c r="B140" s="15"/>
    </row>
    <row r="141" ht="12.75">
      <c r="B141" s="15"/>
    </row>
    <row r="142" ht="12.75">
      <c r="B142" s="15"/>
    </row>
    <row r="143" ht="12.75">
      <c r="B143" s="15"/>
    </row>
    <row r="144" ht="12.75">
      <c r="B144" s="15"/>
    </row>
    <row r="145" ht="12.75">
      <c r="B145" s="15"/>
    </row>
    <row r="146" ht="12.75">
      <c r="B146" s="15"/>
    </row>
    <row r="147" ht="12.75">
      <c r="B147" s="15"/>
    </row>
    <row r="148" ht="12.75">
      <c r="B148" s="15"/>
    </row>
    <row r="149" ht="12.75">
      <c r="B149" s="15"/>
    </row>
    <row r="150" ht="12.75">
      <c r="B150" s="15"/>
    </row>
    <row r="151" ht="12.75">
      <c r="B151" s="15"/>
    </row>
    <row r="152" ht="12.75">
      <c r="B152" s="15"/>
    </row>
    <row r="153" ht="12.75">
      <c r="B153" s="15"/>
    </row>
    <row r="154" ht="12.75">
      <c r="B154" s="15"/>
    </row>
    <row r="155" ht="12.75">
      <c r="B155" s="15"/>
    </row>
    <row r="156" ht="12.75">
      <c r="B156" s="15"/>
    </row>
    <row r="157" ht="12.75">
      <c r="B157" s="15"/>
    </row>
    <row r="158" ht="12.75">
      <c r="B158" s="15"/>
    </row>
    <row r="159" ht="12.75">
      <c r="B159" s="15"/>
    </row>
    <row r="160" ht="12.75">
      <c r="B160" s="15"/>
    </row>
    <row r="161" ht="12.75">
      <c r="B161" s="15"/>
    </row>
    <row r="162" ht="12.75">
      <c r="B162" s="15"/>
    </row>
    <row r="163" ht="12.75">
      <c r="B163" s="15"/>
    </row>
    <row r="164" ht="12.75">
      <c r="B164" s="15"/>
    </row>
    <row r="165" ht="12.75">
      <c r="B165" s="15"/>
    </row>
    <row r="166" ht="12.75">
      <c r="B166" s="15"/>
    </row>
    <row r="167" ht="12.75">
      <c r="B167" s="15"/>
    </row>
    <row r="168" ht="12.75">
      <c r="B168" s="15"/>
    </row>
    <row r="169" ht="12.75">
      <c r="B169" s="15"/>
    </row>
    <row r="170" ht="12.75">
      <c r="B170" s="15"/>
    </row>
    <row r="171" ht="12.75">
      <c r="B171" s="15"/>
    </row>
    <row r="172" ht="12.75">
      <c r="B172" s="15"/>
    </row>
    <row r="173" ht="12.75">
      <c r="B173" s="15"/>
    </row>
    <row r="174" ht="12.75">
      <c r="B174" s="15"/>
    </row>
    <row r="175" ht="12.75">
      <c r="B175" s="15"/>
    </row>
    <row r="176" ht="12.75">
      <c r="B176" s="15"/>
    </row>
    <row r="177" ht="12.75">
      <c r="B177" s="15"/>
    </row>
    <row r="178" ht="12.75">
      <c r="B178" s="15"/>
    </row>
    <row r="179" ht="12.75">
      <c r="B179" s="15"/>
    </row>
    <row r="180" ht="12.75">
      <c r="B180" s="15"/>
    </row>
    <row r="181" ht="12.75">
      <c r="B181" s="15"/>
    </row>
    <row r="182" ht="12.75">
      <c r="B182" s="15"/>
    </row>
    <row r="183" ht="12.75">
      <c r="B183" s="15"/>
    </row>
    <row r="184" ht="12.75">
      <c r="B184" s="15"/>
    </row>
    <row r="185" ht="12.75">
      <c r="B185" s="15"/>
    </row>
    <row r="186" ht="12.75">
      <c r="B186" s="15"/>
    </row>
    <row r="187" ht="12.75">
      <c r="B187" s="15"/>
    </row>
    <row r="188" ht="12.75">
      <c r="B188" s="15"/>
    </row>
    <row r="189" ht="12.75">
      <c r="B189" s="15"/>
    </row>
    <row r="190" ht="12.75">
      <c r="B190" s="15"/>
    </row>
    <row r="191" ht="12.75">
      <c r="B191" s="15"/>
    </row>
    <row r="192" ht="12.75">
      <c r="B192" s="15"/>
    </row>
    <row r="193" ht="12.75">
      <c r="B193" s="15"/>
    </row>
    <row r="194" ht="12.75">
      <c r="B194" s="15"/>
    </row>
    <row r="195" ht="12.75">
      <c r="B195" s="15"/>
    </row>
    <row r="196" ht="12.75">
      <c r="B196" s="15"/>
    </row>
    <row r="197" ht="12.75">
      <c r="B197" s="15"/>
    </row>
    <row r="198" ht="12.75">
      <c r="B198" s="15"/>
    </row>
    <row r="199" ht="12.75">
      <c r="B199" s="15"/>
    </row>
    <row r="200" ht="12.75">
      <c r="B200" s="15"/>
    </row>
    <row r="201" ht="12.75">
      <c r="B201" s="15"/>
    </row>
    <row r="202" ht="12.75">
      <c r="B202" s="15"/>
    </row>
    <row r="203" ht="12.75">
      <c r="B203" s="15"/>
    </row>
    <row r="204" ht="12.75">
      <c r="B204" s="15"/>
    </row>
    <row r="205" ht="12.75">
      <c r="B205" s="15"/>
    </row>
    <row r="206" ht="12.75">
      <c r="B206" s="15"/>
    </row>
    <row r="207" ht="12.75">
      <c r="B207" s="15"/>
    </row>
    <row r="208" ht="12.75">
      <c r="B208" s="15"/>
    </row>
    <row r="209" ht="12.75">
      <c r="B209" s="15"/>
    </row>
    <row r="210" ht="12.75">
      <c r="B210" s="15"/>
    </row>
    <row r="211" ht="12.75">
      <c r="B211" s="15"/>
    </row>
    <row r="212" ht="12.75">
      <c r="B212" s="15"/>
    </row>
    <row r="213" ht="12.75">
      <c r="B213" s="15"/>
    </row>
    <row r="214" ht="12.75">
      <c r="B214" s="15"/>
    </row>
    <row r="215" ht="12.75">
      <c r="B215" s="15"/>
    </row>
    <row r="216" ht="12.75">
      <c r="B216" s="15"/>
    </row>
    <row r="217" ht="12.75">
      <c r="B217" s="15"/>
    </row>
    <row r="218" ht="12.75">
      <c r="B218" s="15"/>
    </row>
    <row r="219" ht="12.75">
      <c r="B219" s="15"/>
    </row>
    <row r="220" ht="12.75">
      <c r="B220" s="15"/>
    </row>
    <row r="221" ht="12.75">
      <c r="B221" s="15"/>
    </row>
    <row r="222" ht="12.75">
      <c r="B222" s="15"/>
    </row>
    <row r="223" ht="12.75">
      <c r="B223" s="15"/>
    </row>
    <row r="224" ht="12.75">
      <c r="B224" s="15"/>
    </row>
    <row r="225" ht="12.75">
      <c r="B225" s="15"/>
    </row>
    <row r="226" ht="12.75">
      <c r="B226" s="15"/>
    </row>
    <row r="227" ht="12.75">
      <c r="B227" s="15"/>
    </row>
    <row r="228" ht="12.75">
      <c r="B228" s="15"/>
    </row>
    <row r="229" ht="12.75">
      <c r="B229" s="15"/>
    </row>
    <row r="230" ht="12.75">
      <c r="B230" s="15"/>
    </row>
    <row r="231" ht="12.75">
      <c r="B231" s="15"/>
    </row>
    <row r="232" ht="12.75">
      <c r="B232" s="15"/>
    </row>
    <row r="233" ht="12.75">
      <c r="B233" s="15"/>
    </row>
    <row r="234" ht="12.75">
      <c r="B234" s="15"/>
    </row>
    <row r="235" ht="12.75">
      <c r="B235" s="15"/>
    </row>
    <row r="236" ht="12.75">
      <c r="B236" s="15"/>
    </row>
    <row r="237" ht="12.75">
      <c r="B237" s="15"/>
    </row>
    <row r="238" ht="12.75">
      <c r="B238" s="15"/>
    </row>
    <row r="239" ht="12.75">
      <c r="B239" s="15"/>
    </row>
    <row r="240" ht="12.75">
      <c r="B240" s="15"/>
    </row>
    <row r="241" ht="12.75">
      <c r="B241" s="15"/>
    </row>
    <row r="242" ht="12.75">
      <c r="B242" s="15"/>
    </row>
    <row r="243" ht="12.75">
      <c r="B243" s="15"/>
    </row>
    <row r="244" ht="12.75">
      <c r="B244" s="15"/>
    </row>
    <row r="245" ht="12.75">
      <c r="B245" s="15"/>
    </row>
    <row r="246" ht="12.75">
      <c r="B246" s="15"/>
    </row>
    <row r="247" ht="12.75">
      <c r="B247" s="15"/>
    </row>
    <row r="248" ht="12.75">
      <c r="B248" s="15"/>
    </row>
    <row r="249" ht="12.75">
      <c r="B249" s="15"/>
    </row>
    <row r="250" ht="12.75">
      <c r="B250" s="15"/>
    </row>
    <row r="251" ht="12.75">
      <c r="B251" s="15"/>
    </row>
    <row r="252" ht="12.75">
      <c r="B252" s="15"/>
    </row>
    <row r="253" ht="12.75">
      <c r="B253" s="15"/>
    </row>
    <row r="254" ht="12.75">
      <c r="B254" s="15"/>
    </row>
    <row r="255" ht="12.75">
      <c r="B255" s="15"/>
    </row>
    <row r="256" ht="12.75">
      <c r="B256" s="15"/>
    </row>
    <row r="257" ht="12.75">
      <c r="B257" s="15"/>
    </row>
    <row r="258" ht="12.75">
      <c r="B258" s="15"/>
    </row>
    <row r="259" ht="12.75">
      <c r="B259" s="15"/>
    </row>
    <row r="260" ht="12.75">
      <c r="B260" s="15"/>
    </row>
    <row r="261" ht="12.75">
      <c r="B261" s="15"/>
    </row>
    <row r="262" ht="12.75">
      <c r="B262" s="15"/>
    </row>
    <row r="263" ht="12.75">
      <c r="B263" s="15"/>
    </row>
    <row r="264" ht="12.75">
      <c r="B264" s="15"/>
    </row>
    <row r="265" ht="12.75">
      <c r="B265" s="15"/>
    </row>
    <row r="266" ht="12.75">
      <c r="B266" s="15"/>
    </row>
    <row r="267" ht="12.75">
      <c r="B267" s="15"/>
    </row>
    <row r="268" ht="12.75">
      <c r="B268" s="15"/>
    </row>
    <row r="269" ht="12.75">
      <c r="B269" s="15"/>
    </row>
    <row r="270" ht="12.75">
      <c r="B270" s="15"/>
    </row>
    <row r="271" ht="12.75">
      <c r="B271" s="15"/>
    </row>
    <row r="272" ht="12.75">
      <c r="B272" s="15"/>
    </row>
    <row r="273" ht="12.75">
      <c r="B273" s="15"/>
    </row>
    <row r="274" ht="12.75">
      <c r="B274" s="15"/>
    </row>
    <row r="275" ht="12.75">
      <c r="B275" s="15"/>
    </row>
    <row r="276" ht="12.75">
      <c r="B276" s="15"/>
    </row>
    <row r="277" ht="12.75">
      <c r="B277" s="15"/>
    </row>
    <row r="278" ht="12.75">
      <c r="B278" s="15"/>
    </row>
    <row r="279" ht="12.75">
      <c r="B279" s="15"/>
    </row>
    <row r="280" ht="12.75">
      <c r="B280" s="15"/>
    </row>
    <row r="281" ht="12.75">
      <c r="B281" s="15"/>
    </row>
    <row r="282" ht="12.75">
      <c r="B282" s="15"/>
    </row>
    <row r="283" ht="12.75">
      <c r="B283" s="15"/>
    </row>
    <row r="284" ht="12.75">
      <c r="B284" s="15"/>
    </row>
    <row r="285" ht="12.75">
      <c r="B285" s="15"/>
    </row>
    <row r="286" ht="12.75">
      <c r="B286" s="15"/>
    </row>
    <row r="287" ht="12.75">
      <c r="B287" s="15"/>
    </row>
    <row r="288" ht="12.75">
      <c r="B288" s="15"/>
    </row>
    <row r="289" ht="12.75">
      <c r="B289" s="15"/>
    </row>
    <row r="290" ht="12.75">
      <c r="B290" s="15"/>
    </row>
    <row r="291" ht="12.75">
      <c r="B291" s="15"/>
    </row>
    <row r="292" ht="12.75">
      <c r="B292" s="15"/>
    </row>
    <row r="293" ht="12.75">
      <c r="B293" s="15"/>
    </row>
    <row r="294" ht="12.75">
      <c r="B294" s="15"/>
    </row>
    <row r="295" ht="12.75">
      <c r="B295" s="15"/>
    </row>
    <row r="296" ht="12.75">
      <c r="B296" s="15"/>
    </row>
    <row r="297" ht="12.75">
      <c r="B297" s="15"/>
    </row>
    <row r="298" ht="12.75">
      <c r="B298" s="15"/>
    </row>
    <row r="299" ht="12.75">
      <c r="B299" s="15"/>
    </row>
    <row r="300" ht="12.75">
      <c r="B300" s="15"/>
    </row>
    <row r="301" ht="12.75">
      <c r="B301" s="15"/>
    </row>
    <row r="302" ht="12.75">
      <c r="B302" s="15"/>
    </row>
    <row r="303" ht="12.75">
      <c r="B303" s="15"/>
    </row>
    <row r="304" ht="12.75">
      <c r="B304" s="15"/>
    </row>
    <row r="305" ht="12.75">
      <c r="B305" s="15"/>
    </row>
    <row r="306" ht="12.75">
      <c r="B306" s="15"/>
    </row>
    <row r="307" ht="12.75">
      <c r="B307" s="15"/>
    </row>
    <row r="308" ht="12.75">
      <c r="B308" s="15"/>
    </row>
    <row r="309" ht="12.75">
      <c r="B309" s="15"/>
    </row>
    <row r="310" ht="12.75">
      <c r="B310" s="15"/>
    </row>
    <row r="311" ht="12.75">
      <c r="B311" s="15"/>
    </row>
    <row r="312" ht="12.75">
      <c r="B312" s="15"/>
    </row>
    <row r="313" ht="12.75">
      <c r="B313" s="15"/>
    </row>
    <row r="314" ht="12.75">
      <c r="B314" s="15"/>
    </row>
    <row r="315" ht="12.75">
      <c r="B315" s="15"/>
    </row>
    <row r="316" ht="12.75">
      <c r="B316" s="15"/>
    </row>
    <row r="317" ht="12.75">
      <c r="B317" s="15"/>
    </row>
    <row r="318" ht="12.75">
      <c r="B318" s="15"/>
    </row>
    <row r="319" ht="12.75">
      <c r="B319" s="15"/>
    </row>
    <row r="320" ht="12.75">
      <c r="B320" s="15"/>
    </row>
    <row r="321" ht="12.75">
      <c r="B321" s="15"/>
    </row>
    <row r="322" ht="12.75">
      <c r="B322" s="15"/>
    </row>
    <row r="323" ht="12.75">
      <c r="B323" s="15"/>
    </row>
    <row r="324" ht="12.75">
      <c r="B324" s="15"/>
    </row>
    <row r="325" ht="12.75">
      <c r="B325" s="15"/>
    </row>
    <row r="326" ht="12.75">
      <c r="B326" s="15"/>
    </row>
    <row r="327" ht="12.75">
      <c r="B327" s="15"/>
    </row>
    <row r="328" ht="12.75">
      <c r="B328" s="15"/>
    </row>
    <row r="329" ht="12.75">
      <c r="B329" s="15"/>
    </row>
    <row r="330" ht="12.75">
      <c r="B330" s="15"/>
    </row>
    <row r="331" ht="12.75">
      <c r="B331" s="15"/>
    </row>
    <row r="332" ht="12.75">
      <c r="B332" s="15"/>
    </row>
    <row r="333" ht="12.75">
      <c r="B333" s="15"/>
    </row>
    <row r="334" ht="12.75">
      <c r="B334" s="15"/>
    </row>
    <row r="335" ht="12.75">
      <c r="B335" s="15"/>
    </row>
    <row r="336" ht="12.75">
      <c r="B336" s="15"/>
    </row>
    <row r="337" ht="12.75">
      <c r="B337" s="15"/>
    </row>
    <row r="338" ht="12.75">
      <c r="B338" s="15"/>
    </row>
    <row r="339" ht="12.75">
      <c r="B339" s="15"/>
    </row>
    <row r="340" ht="12.75">
      <c r="B340" s="15"/>
    </row>
    <row r="341" ht="12.75">
      <c r="B341" s="15"/>
    </row>
    <row r="342" ht="12.75">
      <c r="B342" s="15"/>
    </row>
    <row r="343" ht="12.75">
      <c r="B343" s="15"/>
    </row>
    <row r="344" ht="12.75">
      <c r="B344" s="15"/>
    </row>
    <row r="345" ht="12.75">
      <c r="B345" s="15"/>
    </row>
    <row r="346" ht="12.75">
      <c r="B346" s="15"/>
    </row>
    <row r="347" ht="12.75">
      <c r="B347" s="15"/>
    </row>
    <row r="348" ht="12.75">
      <c r="B348" s="15"/>
    </row>
    <row r="349" ht="12.75">
      <c r="B349" s="15"/>
    </row>
    <row r="350" ht="12.75">
      <c r="B350" s="15"/>
    </row>
    <row r="351" ht="12.75">
      <c r="B351" s="15"/>
    </row>
    <row r="352" ht="12.75">
      <c r="B352" s="15"/>
    </row>
    <row r="353" ht="12.75">
      <c r="B353" s="15"/>
    </row>
    <row r="354" ht="12.75">
      <c r="B354" s="15"/>
    </row>
    <row r="355" ht="12.75">
      <c r="B355" s="15"/>
    </row>
    <row r="356" ht="12.75">
      <c r="B356" s="15"/>
    </row>
    <row r="357" ht="12.75">
      <c r="B357" s="15"/>
    </row>
    <row r="358" ht="12.75">
      <c r="B358" s="15"/>
    </row>
    <row r="359" ht="12.75">
      <c r="B359" s="15"/>
    </row>
    <row r="360" ht="12.75">
      <c r="B360" s="15"/>
    </row>
    <row r="361" ht="12.75">
      <c r="B361" s="15"/>
    </row>
    <row r="362" ht="12.75">
      <c r="B362" s="15"/>
    </row>
    <row r="363" ht="12.75">
      <c r="B363" s="15"/>
    </row>
    <row r="364" ht="12.75">
      <c r="B364" s="15"/>
    </row>
    <row r="365" ht="12.75">
      <c r="B365" s="15"/>
    </row>
    <row r="366" ht="12.75">
      <c r="B366" s="15"/>
    </row>
    <row r="367" ht="12.75">
      <c r="B367" s="15"/>
    </row>
    <row r="368" ht="12.75">
      <c r="B368" s="15"/>
    </row>
    <row r="369" ht="12.75">
      <c r="B369" s="15"/>
    </row>
    <row r="370" ht="12.75">
      <c r="B370" s="15"/>
    </row>
    <row r="371" ht="12.75">
      <c r="B371" s="15"/>
    </row>
    <row r="372" ht="12.75">
      <c r="B372" s="15"/>
    </row>
    <row r="373" ht="12.75">
      <c r="B373" s="15"/>
    </row>
    <row r="374" ht="12.75">
      <c r="B374" s="15"/>
    </row>
    <row r="375" ht="12.75">
      <c r="B375" s="15"/>
    </row>
    <row r="376" ht="12.75">
      <c r="B376" s="15"/>
    </row>
    <row r="377" ht="12.75">
      <c r="B377" s="15"/>
    </row>
    <row r="378" ht="12.75">
      <c r="B378" s="15"/>
    </row>
    <row r="379" ht="12.75">
      <c r="B379" s="15"/>
    </row>
    <row r="380" ht="12.75">
      <c r="B380" s="15"/>
    </row>
    <row r="381" ht="12.75">
      <c r="B381" s="15"/>
    </row>
    <row r="382" ht="12.75">
      <c r="B382" s="15"/>
    </row>
    <row r="383" ht="12.75">
      <c r="B383" s="15"/>
    </row>
    <row r="384" ht="12.75">
      <c r="B384" s="15"/>
    </row>
    <row r="385" ht="12.75">
      <c r="B385" s="15"/>
    </row>
    <row r="386" ht="12.75">
      <c r="B386" s="15"/>
    </row>
    <row r="387" ht="12.75">
      <c r="B387" s="15"/>
    </row>
    <row r="388" ht="12.75">
      <c r="B388" s="15"/>
    </row>
    <row r="389" ht="12.75">
      <c r="B389" s="15"/>
    </row>
    <row r="390" ht="12.75">
      <c r="B390" s="15"/>
    </row>
    <row r="391" ht="12.75">
      <c r="B391" s="15"/>
    </row>
    <row r="392" ht="12.75">
      <c r="B392" s="15"/>
    </row>
    <row r="393" ht="12.75">
      <c r="B393" s="15"/>
    </row>
    <row r="394" ht="12.75">
      <c r="B394" s="15"/>
    </row>
    <row r="395" ht="12.75">
      <c r="B395" s="15"/>
    </row>
    <row r="396" ht="12.75">
      <c r="B396" s="15"/>
    </row>
    <row r="397" ht="12.75">
      <c r="B397" s="15"/>
    </row>
    <row r="398" ht="12.75">
      <c r="B398" s="15"/>
    </row>
    <row r="399" ht="12.75">
      <c r="B399" s="15"/>
    </row>
    <row r="400" ht="12.75">
      <c r="B400" s="15"/>
    </row>
    <row r="401" ht="12.75">
      <c r="B401" s="15"/>
    </row>
    <row r="402" ht="12.75">
      <c r="B402" s="15"/>
    </row>
    <row r="403" ht="12.75">
      <c r="B403" s="15"/>
    </row>
    <row r="404" ht="12.75">
      <c r="B404" s="15"/>
    </row>
    <row r="405" ht="12.75">
      <c r="B405" s="15"/>
    </row>
    <row r="406" ht="12.75">
      <c r="B406" s="15"/>
    </row>
    <row r="407" ht="12.75">
      <c r="B407" s="15"/>
    </row>
    <row r="408" ht="12.75">
      <c r="B408" s="15"/>
    </row>
    <row r="409" ht="12.75">
      <c r="B409" s="15"/>
    </row>
    <row r="410" ht="12.75">
      <c r="B410" s="15"/>
    </row>
    <row r="411" ht="12.75">
      <c r="B411" s="15"/>
    </row>
    <row r="412" ht="12.75">
      <c r="B412" s="15"/>
    </row>
    <row r="413" ht="12.75">
      <c r="B413" s="15"/>
    </row>
    <row r="414" ht="12.75">
      <c r="B414" s="15"/>
    </row>
    <row r="415" ht="12.75">
      <c r="B415" s="15"/>
    </row>
    <row r="416" ht="12.75">
      <c r="B416" s="15"/>
    </row>
    <row r="417" ht="12.75">
      <c r="B417" s="15"/>
    </row>
    <row r="418" ht="12.75">
      <c r="B418" s="15"/>
    </row>
    <row r="419" ht="12.75">
      <c r="B419" s="15"/>
    </row>
    <row r="420" ht="12.75">
      <c r="B420" s="15"/>
    </row>
    <row r="421" ht="12.75">
      <c r="B421" s="15"/>
    </row>
    <row r="422" ht="12.75">
      <c r="B422" s="15"/>
    </row>
    <row r="423" ht="12.75">
      <c r="B423" s="15"/>
    </row>
    <row r="424" ht="12.75">
      <c r="B424" s="15"/>
    </row>
    <row r="425" ht="12.75">
      <c r="B425" s="15"/>
    </row>
    <row r="426" ht="12.75">
      <c r="B426" s="15"/>
    </row>
    <row r="427" ht="12.75">
      <c r="B427" s="15"/>
    </row>
    <row r="428" ht="12.75">
      <c r="B428" s="15"/>
    </row>
    <row r="429" ht="12.75">
      <c r="B429" s="15"/>
    </row>
    <row r="430" ht="12.75">
      <c r="B430" s="15"/>
    </row>
    <row r="431" ht="12.75">
      <c r="B431" s="15"/>
    </row>
    <row r="432" ht="12.75">
      <c r="B432" s="15"/>
    </row>
    <row r="433" ht="12.75">
      <c r="B433" s="15"/>
    </row>
    <row r="434" ht="12.75">
      <c r="B434" s="15"/>
    </row>
    <row r="435" ht="12.75">
      <c r="B435" s="15"/>
    </row>
    <row r="436" ht="12.75">
      <c r="B436" s="15"/>
    </row>
    <row r="437" ht="12.75">
      <c r="B437" s="15"/>
    </row>
    <row r="438" ht="12.75">
      <c r="B438" s="15"/>
    </row>
    <row r="439" ht="12.75">
      <c r="B439" s="15"/>
    </row>
    <row r="440" ht="12.75">
      <c r="B440" s="15"/>
    </row>
    <row r="441" ht="12.75">
      <c r="B441" s="15"/>
    </row>
    <row r="442" ht="12.75">
      <c r="B442" s="15"/>
    </row>
    <row r="443" ht="12.75">
      <c r="B443" s="15"/>
    </row>
    <row r="444" ht="12.75">
      <c r="B444" s="15"/>
    </row>
    <row r="445" ht="12.75">
      <c r="B445" s="15"/>
    </row>
    <row r="446" ht="12.75">
      <c r="B446" s="15"/>
    </row>
    <row r="447" ht="12.75">
      <c r="B447" s="15"/>
    </row>
    <row r="448" ht="12.75">
      <c r="B448" s="15"/>
    </row>
    <row r="449" ht="12.75">
      <c r="B449" s="15"/>
    </row>
    <row r="450" ht="12.75">
      <c r="B450" s="15"/>
    </row>
    <row r="451" ht="12.75">
      <c r="B451" s="15"/>
    </row>
    <row r="452" ht="12.75">
      <c r="B452" s="15"/>
    </row>
    <row r="453" ht="12.75">
      <c r="B453" s="15"/>
    </row>
    <row r="454" ht="12.75">
      <c r="B454" s="15"/>
    </row>
    <row r="455" ht="12.75">
      <c r="B455" s="15"/>
    </row>
    <row r="456" ht="12.75">
      <c r="B456" s="15"/>
    </row>
    <row r="457" ht="12.75">
      <c r="B457" s="15"/>
    </row>
    <row r="458" ht="12.75">
      <c r="B458" s="15"/>
    </row>
    <row r="459" ht="12.75">
      <c r="B459" s="15"/>
    </row>
    <row r="460" ht="12.75">
      <c r="B460" s="15"/>
    </row>
    <row r="461" ht="12.75">
      <c r="B461" s="15"/>
    </row>
    <row r="462" ht="12.75">
      <c r="B462" s="15"/>
    </row>
    <row r="463" ht="12.75">
      <c r="B463" s="15"/>
    </row>
    <row r="464" ht="12.75">
      <c r="B464" s="15"/>
    </row>
    <row r="465" ht="12.75">
      <c r="B465" s="15"/>
    </row>
    <row r="466" ht="12.75">
      <c r="B466" s="15"/>
    </row>
    <row r="467" ht="12.75">
      <c r="B467" s="15"/>
    </row>
    <row r="468" ht="12.75">
      <c r="B468" s="15"/>
    </row>
    <row r="469" ht="12.75">
      <c r="B469" s="15"/>
    </row>
    <row r="470" ht="12.75">
      <c r="B470" s="15"/>
    </row>
    <row r="471" ht="12.75">
      <c r="B471" s="15"/>
    </row>
    <row r="472" ht="12.75">
      <c r="B472" s="15"/>
    </row>
    <row r="473" ht="12.75">
      <c r="B473" s="15"/>
    </row>
    <row r="474" ht="12.75">
      <c r="B474" s="15"/>
    </row>
    <row r="475" ht="12.75">
      <c r="B475" s="15"/>
    </row>
    <row r="476" ht="12.75">
      <c r="B476" s="15"/>
    </row>
    <row r="477" ht="12.75">
      <c r="B477" s="15"/>
    </row>
    <row r="478" ht="12.75">
      <c r="B478" s="15"/>
    </row>
    <row r="479" ht="12.75">
      <c r="B479" s="15"/>
    </row>
    <row r="480" ht="12.75">
      <c r="B480" s="15"/>
    </row>
    <row r="481" ht="12.75">
      <c r="B481" s="15"/>
    </row>
    <row r="482" ht="12.75">
      <c r="B482" s="15"/>
    </row>
    <row r="483" ht="12.75">
      <c r="B483" s="15"/>
    </row>
    <row r="484" ht="12.75">
      <c r="B484" s="15"/>
    </row>
    <row r="485" ht="12.75">
      <c r="B485" s="15"/>
    </row>
    <row r="486" ht="12.75">
      <c r="B486" s="15"/>
    </row>
    <row r="487" ht="12.75">
      <c r="B487" s="15"/>
    </row>
    <row r="488" ht="12.75">
      <c r="B488" s="15"/>
    </row>
    <row r="489" ht="12.75">
      <c r="B489" s="15"/>
    </row>
    <row r="490" ht="12.75">
      <c r="B490" s="15"/>
    </row>
    <row r="491" ht="12.75">
      <c r="B491" s="15"/>
    </row>
    <row r="492" ht="12.75">
      <c r="B492" s="15"/>
    </row>
    <row r="493" ht="12.75">
      <c r="B493" s="15"/>
    </row>
    <row r="494" ht="12.75">
      <c r="B494" s="15"/>
    </row>
    <row r="495" ht="12.75">
      <c r="B495" s="15"/>
    </row>
    <row r="496" ht="12.75">
      <c r="B496" s="15"/>
    </row>
    <row r="497" ht="12.75">
      <c r="B497" s="15"/>
    </row>
    <row r="498" ht="12.75">
      <c r="B498" s="15"/>
    </row>
    <row r="499" ht="12.75">
      <c r="B499" s="15"/>
    </row>
    <row r="500" ht="12.75">
      <c r="B500" s="15"/>
    </row>
    <row r="501" ht="12.75">
      <c r="B501" s="15"/>
    </row>
    <row r="502" ht="12.75">
      <c r="B502" s="15"/>
    </row>
    <row r="503" ht="12.75">
      <c r="B503" s="15"/>
    </row>
    <row r="504" ht="12.75">
      <c r="B504" s="15"/>
    </row>
    <row r="505" ht="12.75">
      <c r="B505" s="15"/>
    </row>
    <row r="506" ht="12.75">
      <c r="B506" s="15"/>
    </row>
    <row r="507" ht="12.75">
      <c r="B507" s="15"/>
    </row>
    <row r="508" ht="12.75">
      <c r="B508" s="15"/>
    </row>
    <row r="509" ht="12.75">
      <c r="B509" s="15"/>
    </row>
    <row r="510" ht="12.75">
      <c r="B510" s="15"/>
    </row>
    <row r="511" ht="12.75">
      <c r="B511" s="15"/>
    </row>
    <row r="512" ht="12.75">
      <c r="B512" s="15"/>
    </row>
    <row r="513" ht="12.75">
      <c r="B513" s="15"/>
    </row>
    <row r="514" ht="12.75">
      <c r="B514" s="15"/>
    </row>
    <row r="515" ht="12.75">
      <c r="B515" s="15"/>
    </row>
    <row r="516" ht="12.75">
      <c r="B516" s="15"/>
    </row>
    <row r="517" ht="12.75">
      <c r="B517" s="15"/>
    </row>
    <row r="518" ht="12.75">
      <c r="B518" s="15"/>
    </row>
    <row r="519" ht="12.75">
      <c r="B519" s="15"/>
    </row>
    <row r="520" ht="12.75">
      <c r="B520" s="15"/>
    </row>
    <row r="521" ht="12.75">
      <c r="B521" s="15"/>
    </row>
    <row r="522" ht="12.75">
      <c r="B522" s="15"/>
    </row>
    <row r="523" ht="12.75">
      <c r="B523" s="15"/>
    </row>
    <row r="524" ht="12.75">
      <c r="B524" s="15"/>
    </row>
    <row r="525" ht="12.75">
      <c r="B525" s="15"/>
    </row>
    <row r="526" ht="12.75">
      <c r="B526" s="15"/>
    </row>
    <row r="527" ht="12.75">
      <c r="B527" s="15"/>
    </row>
    <row r="528" ht="12.75">
      <c r="B528" s="15"/>
    </row>
    <row r="529" ht="12.75">
      <c r="B529" s="15"/>
    </row>
    <row r="530" ht="12.75">
      <c r="B530" s="15"/>
    </row>
    <row r="531" ht="12.75">
      <c r="B531" s="15"/>
    </row>
    <row r="532" ht="12.75">
      <c r="B532" s="15"/>
    </row>
    <row r="533" ht="12.75">
      <c r="B533" s="15"/>
    </row>
    <row r="534" ht="12.75">
      <c r="B534" s="15"/>
    </row>
    <row r="535" ht="12.75">
      <c r="B535" s="15"/>
    </row>
    <row r="536" ht="12.75">
      <c r="B536" s="15"/>
    </row>
    <row r="537" ht="12.75">
      <c r="B537" s="15"/>
    </row>
    <row r="538" ht="12.75">
      <c r="B538" s="15"/>
    </row>
    <row r="539" ht="12.75">
      <c r="B539" s="15"/>
    </row>
    <row r="540" ht="12.75">
      <c r="B540" s="15"/>
    </row>
    <row r="541" ht="12.75">
      <c r="B541" s="15"/>
    </row>
    <row r="542" ht="12.75">
      <c r="B542" s="15"/>
    </row>
    <row r="543" ht="12.75">
      <c r="B543" s="15"/>
    </row>
    <row r="544" ht="12.75">
      <c r="B544" s="15"/>
    </row>
    <row r="545" ht="12.75">
      <c r="B545" s="15"/>
    </row>
  </sheetData>
  <mergeCells count="18">
    <mergeCell ref="A90:I90"/>
    <mergeCell ref="A88:F88"/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  <mergeCell ref="A74:I74"/>
    <mergeCell ref="A79:I79"/>
    <mergeCell ref="A72:I72"/>
    <mergeCell ref="A10:I10"/>
    <mergeCell ref="A11:I11"/>
    <mergeCell ref="A16:I16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32" r:id="rId1"/>
  <rowBreaks count="3" manualBreakCount="3">
    <brk id="15" max="255" man="1"/>
    <brk id="44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4"/>
  <sheetViews>
    <sheetView view="pageBreakPreview" zoomScaleNormal="75" zoomScaleSheetLayoutView="100" workbookViewId="0" topLeftCell="A104">
      <selection activeCell="C144" sqref="C144"/>
    </sheetView>
  </sheetViews>
  <sheetFormatPr defaultColWidth="9.00390625" defaultRowHeight="12.75"/>
  <cols>
    <col min="1" max="1" width="74.75390625" style="0" customWidth="1"/>
    <col min="2" max="2" width="11.75390625" style="0" customWidth="1"/>
    <col min="3" max="3" width="15.375" style="0" customWidth="1"/>
    <col min="4" max="4" width="21.875" style="0" customWidth="1"/>
    <col min="5" max="5" width="14.75390625" style="0" customWidth="1"/>
  </cols>
  <sheetData>
    <row r="1" spans="1:5" ht="63">
      <c r="A1" s="2"/>
      <c r="B1" s="2"/>
      <c r="C1" s="1"/>
      <c r="D1" s="103"/>
      <c r="E1" s="139" t="s">
        <v>269</v>
      </c>
    </row>
    <row r="2" spans="1:5" ht="51" customHeight="1">
      <c r="A2" s="229" t="s">
        <v>289</v>
      </c>
      <c r="B2" s="229"/>
      <c r="C2" s="229"/>
      <c r="D2" s="229"/>
      <c r="E2" s="229"/>
    </row>
    <row r="3" spans="1:5" ht="18">
      <c r="A3" s="104"/>
      <c r="B3" s="104"/>
      <c r="C3" s="104"/>
      <c r="D3" s="104"/>
      <c r="E3" s="104"/>
    </row>
    <row r="4" spans="1:5" ht="111" customHeight="1">
      <c r="A4" s="7" t="s">
        <v>8</v>
      </c>
      <c r="B4" s="8" t="s">
        <v>9</v>
      </c>
      <c r="C4" s="9" t="s">
        <v>10</v>
      </c>
      <c r="D4" s="10" t="s">
        <v>11</v>
      </c>
      <c r="E4" s="9" t="s">
        <v>12</v>
      </c>
    </row>
    <row r="5" spans="1:5" ht="18.75">
      <c r="A5" s="99" t="s">
        <v>13</v>
      </c>
      <c r="B5" s="100"/>
      <c r="C5" s="100"/>
      <c r="D5" s="100"/>
      <c r="E5" s="101"/>
    </row>
    <row r="6" spans="1:5" ht="39">
      <c r="A6" s="151" t="s">
        <v>14</v>
      </c>
      <c r="B6" s="8" t="s">
        <v>15</v>
      </c>
      <c r="C6" s="137">
        <v>764.8</v>
      </c>
      <c r="D6" s="138">
        <v>647.6</v>
      </c>
      <c r="E6" s="163">
        <f>C6/D6</f>
        <v>1.1809759110562075</v>
      </c>
    </row>
    <row r="7" spans="1:5" ht="18.75">
      <c r="A7" s="167" t="s">
        <v>16</v>
      </c>
      <c r="B7" s="8"/>
      <c r="C7" s="138"/>
      <c r="D7" s="138"/>
      <c r="E7" s="163"/>
    </row>
    <row r="8" spans="1:5" ht="18.75">
      <c r="A8" s="168" t="s">
        <v>181</v>
      </c>
      <c r="B8" s="8" t="s">
        <v>15</v>
      </c>
      <c r="C8" s="137">
        <v>95.4</v>
      </c>
      <c r="D8" s="137">
        <v>82.7</v>
      </c>
      <c r="E8" s="163">
        <f aca="true" t="shared" si="0" ref="E8:E69">C8/D8</f>
        <v>1.1535671100362757</v>
      </c>
    </row>
    <row r="9" spans="1:5" ht="18.75">
      <c r="A9" s="169" t="s">
        <v>204</v>
      </c>
      <c r="B9" s="8" t="s">
        <v>15</v>
      </c>
      <c r="C9" s="137">
        <v>0</v>
      </c>
      <c r="D9" s="137">
        <v>0</v>
      </c>
      <c r="E9" s="163" t="e">
        <f t="shared" si="0"/>
        <v>#DIV/0!</v>
      </c>
    </row>
    <row r="10" spans="1:5" ht="18.75">
      <c r="A10" s="170" t="s">
        <v>190</v>
      </c>
      <c r="B10" s="8" t="s">
        <v>15</v>
      </c>
      <c r="C10" s="137">
        <v>2.3</v>
      </c>
      <c r="D10" s="137">
        <v>4.7</v>
      </c>
      <c r="E10" s="163">
        <f t="shared" si="0"/>
        <v>0.4893617021276595</v>
      </c>
    </row>
    <row r="11" spans="1:5" ht="18.75">
      <c r="A11" s="170" t="s">
        <v>191</v>
      </c>
      <c r="B11" s="8" t="s">
        <v>15</v>
      </c>
      <c r="C11" s="137">
        <v>35.3</v>
      </c>
      <c r="D11" s="137">
        <v>23.3</v>
      </c>
      <c r="E11" s="163">
        <f t="shared" si="0"/>
        <v>1.5150214592274676</v>
      </c>
    </row>
    <row r="12" spans="1:5" ht="18.75">
      <c r="A12" s="170" t="s">
        <v>205</v>
      </c>
      <c r="B12" s="8" t="s">
        <v>15</v>
      </c>
      <c r="C12" s="137">
        <v>0</v>
      </c>
      <c r="D12" s="137"/>
      <c r="E12" s="163">
        <v>0</v>
      </c>
    </row>
    <row r="13" spans="1:5" ht="18.75">
      <c r="A13" s="170" t="s">
        <v>206</v>
      </c>
      <c r="B13" s="8" t="s">
        <v>15</v>
      </c>
      <c r="C13" s="137">
        <v>97</v>
      </c>
      <c r="D13" s="137">
        <v>45.2</v>
      </c>
      <c r="E13" s="163">
        <f t="shared" si="0"/>
        <v>2.146017699115044</v>
      </c>
    </row>
    <row r="14" spans="1:5" ht="56.25">
      <c r="A14" s="169" t="s">
        <v>268</v>
      </c>
      <c r="B14" s="8" t="s">
        <v>15</v>
      </c>
      <c r="C14" s="137">
        <v>534.8</v>
      </c>
      <c r="D14" s="137">
        <v>491.7</v>
      </c>
      <c r="E14" s="163">
        <f t="shared" si="0"/>
        <v>1.0876550742322553</v>
      </c>
    </row>
    <row r="15" spans="1:5" ht="18.75">
      <c r="A15" s="170" t="s">
        <v>243</v>
      </c>
      <c r="B15" s="8" t="s">
        <v>15</v>
      </c>
      <c r="C15" s="138"/>
      <c r="D15" s="138"/>
      <c r="E15" s="163"/>
    </row>
    <row r="16" spans="1:5" ht="18.75">
      <c r="A16" s="170" t="s">
        <v>198</v>
      </c>
      <c r="B16" s="8" t="s">
        <v>15</v>
      </c>
      <c r="C16" s="138"/>
      <c r="D16" s="138">
        <v>0</v>
      </c>
      <c r="E16" s="163"/>
    </row>
    <row r="17" spans="1:5" ht="39">
      <c r="A17" s="151" t="s">
        <v>17</v>
      </c>
      <c r="B17" s="8" t="s">
        <v>18</v>
      </c>
      <c r="C17" s="171">
        <v>30.1</v>
      </c>
      <c r="D17" s="171">
        <v>23.9</v>
      </c>
      <c r="E17" s="172">
        <f t="shared" si="0"/>
        <v>1.2594142259414227</v>
      </c>
    </row>
    <row r="18" spans="1:5" ht="19.5">
      <c r="A18" s="151" t="s">
        <v>214</v>
      </c>
      <c r="B18" s="8" t="s">
        <v>15</v>
      </c>
      <c r="C18" s="137">
        <v>15.3</v>
      </c>
      <c r="D18" s="137">
        <v>12.3</v>
      </c>
      <c r="E18" s="172">
        <f t="shared" si="0"/>
        <v>1.2439024390243902</v>
      </c>
    </row>
    <row r="19" spans="1:5" ht="19.5">
      <c r="A19" s="151" t="s">
        <v>19</v>
      </c>
      <c r="B19" s="8" t="s">
        <v>15</v>
      </c>
      <c r="C19" s="137">
        <v>0</v>
      </c>
      <c r="D19" s="137">
        <v>0</v>
      </c>
      <c r="E19" s="172">
        <v>0</v>
      </c>
    </row>
    <row r="20" spans="1:5" ht="19.5">
      <c r="A20" s="151" t="s">
        <v>20</v>
      </c>
      <c r="B20" s="8" t="s">
        <v>21</v>
      </c>
      <c r="C20" s="137">
        <v>19</v>
      </c>
      <c r="D20" s="137">
        <v>12.1</v>
      </c>
      <c r="E20" s="172">
        <f t="shared" si="0"/>
        <v>1.5702479338842976</v>
      </c>
    </row>
    <row r="21" spans="1:5" ht="19.5">
      <c r="A21" s="151" t="s">
        <v>22</v>
      </c>
      <c r="B21" s="8" t="s">
        <v>21</v>
      </c>
      <c r="C21" s="138">
        <v>0</v>
      </c>
      <c r="D21" s="138">
        <v>0</v>
      </c>
      <c r="E21" s="163">
        <v>0</v>
      </c>
    </row>
    <row r="22" spans="1:5" ht="58.5">
      <c r="A22" s="165" t="s">
        <v>23</v>
      </c>
      <c r="B22" s="8" t="s">
        <v>15</v>
      </c>
      <c r="C22" s="137">
        <v>41.9</v>
      </c>
      <c r="D22" s="137">
        <v>38</v>
      </c>
      <c r="E22" s="163">
        <f t="shared" si="0"/>
        <v>1.1026315789473684</v>
      </c>
    </row>
    <row r="23" spans="1:5" ht="58.5">
      <c r="A23" s="165" t="s">
        <v>24</v>
      </c>
      <c r="B23" s="8" t="s">
        <v>15</v>
      </c>
      <c r="C23" s="137">
        <v>41.3</v>
      </c>
      <c r="D23" s="137">
        <v>39</v>
      </c>
      <c r="E23" s="163">
        <f t="shared" si="0"/>
        <v>1.058974358974359</v>
      </c>
    </row>
    <row r="24" spans="1:5" ht="58.5">
      <c r="A24" s="165" t="s">
        <v>215</v>
      </c>
      <c r="B24" s="8" t="s">
        <v>25</v>
      </c>
      <c r="C24" s="171">
        <v>1625</v>
      </c>
      <c r="D24" s="171">
        <v>1439</v>
      </c>
      <c r="E24" s="163">
        <f t="shared" si="0"/>
        <v>1.129256428075052</v>
      </c>
    </row>
    <row r="25" spans="1:5" ht="18.75" customHeight="1">
      <c r="A25" s="173" t="s">
        <v>26</v>
      </c>
      <c r="B25" s="173"/>
      <c r="C25" s="173"/>
      <c r="D25" s="173"/>
      <c r="E25" s="163"/>
    </row>
    <row r="26" spans="1:5" ht="37.5">
      <c r="A26" s="174" t="s">
        <v>218</v>
      </c>
      <c r="B26" s="173" t="s">
        <v>21</v>
      </c>
      <c r="C26" s="175">
        <v>86.9</v>
      </c>
      <c r="D26" s="175">
        <v>90.7</v>
      </c>
      <c r="E26" s="172">
        <f t="shared" si="0"/>
        <v>0.958103638368247</v>
      </c>
    </row>
    <row r="27" spans="1:5" ht="18.75">
      <c r="A27" s="176" t="s">
        <v>28</v>
      </c>
      <c r="B27" s="8"/>
      <c r="C27" s="138"/>
      <c r="D27" s="138"/>
      <c r="E27" s="172"/>
    </row>
    <row r="28" spans="1:5" ht="37.5">
      <c r="A28" s="177" t="s">
        <v>27</v>
      </c>
      <c r="B28" s="8" t="s">
        <v>15</v>
      </c>
      <c r="C28" s="137">
        <v>2.5</v>
      </c>
      <c r="D28" s="137">
        <v>5.7</v>
      </c>
      <c r="E28" s="172">
        <f t="shared" si="0"/>
        <v>0.43859649122807015</v>
      </c>
    </row>
    <row r="29" spans="1:5" ht="18.75">
      <c r="A29" s="177" t="s">
        <v>217</v>
      </c>
      <c r="B29" s="8" t="s">
        <v>21</v>
      </c>
      <c r="C29" s="137">
        <v>0</v>
      </c>
      <c r="D29" s="137">
        <v>0</v>
      </c>
      <c r="E29" s="163">
        <v>0</v>
      </c>
    </row>
    <row r="30" spans="1:5" ht="18.75">
      <c r="A30" s="176" t="s">
        <v>29</v>
      </c>
      <c r="B30" s="8"/>
      <c r="C30" s="138"/>
      <c r="D30" s="138"/>
      <c r="E30" s="163"/>
    </row>
    <row r="31" spans="1:5" ht="37.5">
      <c r="A31" s="152" t="s">
        <v>27</v>
      </c>
      <c r="B31" s="8" t="s">
        <v>15</v>
      </c>
      <c r="C31" s="137">
        <v>37.3</v>
      </c>
      <c r="D31" s="137">
        <v>24.1</v>
      </c>
      <c r="E31" s="163">
        <f t="shared" si="0"/>
        <v>1.5477178423236513</v>
      </c>
    </row>
    <row r="32" spans="1:5" ht="18.75">
      <c r="A32" s="177" t="s">
        <v>217</v>
      </c>
      <c r="B32" s="8" t="s">
        <v>21</v>
      </c>
      <c r="C32" s="137">
        <v>85.7</v>
      </c>
      <c r="D32" s="137">
        <v>90</v>
      </c>
      <c r="E32" s="163">
        <f t="shared" si="0"/>
        <v>0.9522222222222223</v>
      </c>
    </row>
    <row r="33" spans="1:5" ht="37.5">
      <c r="A33" s="176" t="s">
        <v>30</v>
      </c>
      <c r="B33" s="8"/>
      <c r="C33" s="138"/>
      <c r="D33" s="137"/>
      <c r="E33" s="163"/>
    </row>
    <row r="34" spans="1:5" ht="37.5">
      <c r="A34" s="152" t="s">
        <v>207</v>
      </c>
      <c r="B34" s="8" t="s">
        <v>15</v>
      </c>
      <c r="C34" s="137">
        <v>26.4</v>
      </c>
      <c r="D34" s="137">
        <v>25.2</v>
      </c>
      <c r="E34" s="163">
        <f t="shared" si="0"/>
        <v>1.0476190476190477</v>
      </c>
    </row>
    <row r="35" spans="1:5" ht="18.75">
      <c r="A35" s="177" t="s">
        <v>217</v>
      </c>
      <c r="B35" s="8" t="s">
        <v>21</v>
      </c>
      <c r="C35" s="137">
        <v>107.3</v>
      </c>
      <c r="D35" s="137">
        <v>105.6</v>
      </c>
      <c r="E35" s="163">
        <f t="shared" si="0"/>
        <v>1.0160984848484849</v>
      </c>
    </row>
    <row r="36" spans="1:5" ht="18.75">
      <c r="A36" s="178" t="s">
        <v>31</v>
      </c>
      <c r="B36" s="179"/>
      <c r="C36" s="138"/>
      <c r="D36" s="138"/>
      <c r="E36" s="163"/>
    </row>
    <row r="37" spans="1:5" ht="18.75">
      <c r="A37" s="180" t="s">
        <v>32</v>
      </c>
      <c r="B37" s="8" t="s">
        <v>15</v>
      </c>
      <c r="C37" s="138">
        <v>98.3</v>
      </c>
      <c r="D37" s="138">
        <v>91</v>
      </c>
      <c r="E37" s="163">
        <f t="shared" si="0"/>
        <v>1.0802197802197802</v>
      </c>
    </row>
    <row r="38" spans="1:5" ht="18.75">
      <c r="A38" s="180" t="s">
        <v>33</v>
      </c>
      <c r="B38" s="8" t="s">
        <v>21</v>
      </c>
      <c r="C38" s="138">
        <v>97.7</v>
      </c>
      <c r="D38" s="138">
        <v>116</v>
      </c>
      <c r="E38" s="163">
        <f t="shared" si="0"/>
        <v>0.8422413793103448</v>
      </c>
    </row>
    <row r="39" spans="1:5" ht="18.75">
      <c r="A39" s="181" t="s">
        <v>34</v>
      </c>
      <c r="B39" s="179"/>
      <c r="C39" s="138"/>
      <c r="D39" s="138"/>
      <c r="E39" s="163"/>
    </row>
    <row r="40" spans="1:5" ht="18.75">
      <c r="A40" s="182" t="s">
        <v>35</v>
      </c>
      <c r="B40" s="8" t="s">
        <v>15</v>
      </c>
      <c r="C40" s="138">
        <v>103.5</v>
      </c>
      <c r="D40" s="138">
        <v>49.2</v>
      </c>
      <c r="E40" s="163">
        <f t="shared" si="0"/>
        <v>2.1036585365853657</v>
      </c>
    </row>
    <row r="41" spans="1:5" ht="18.75">
      <c r="A41" s="182" t="s">
        <v>36</v>
      </c>
      <c r="B41" s="8" t="s">
        <v>37</v>
      </c>
      <c r="C41" s="137">
        <v>2578</v>
      </c>
      <c r="D41" s="138">
        <v>668</v>
      </c>
      <c r="E41" s="163">
        <f t="shared" si="0"/>
        <v>3.8592814371257487</v>
      </c>
    </row>
    <row r="42" spans="1:5" ht="18.75">
      <c r="A42" s="182" t="s">
        <v>38</v>
      </c>
      <c r="B42" s="8" t="s">
        <v>37</v>
      </c>
      <c r="C42" s="137">
        <v>0.1</v>
      </c>
      <c r="D42" s="138">
        <v>0.02</v>
      </c>
      <c r="E42" s="163">
        <f t="shared" si="0"/>
        <v>5</v>
      </c>
    </row>
    <row r="43" spans="1:5" ht="18.75">
      <c r="A43" s="181" t="s">
        <v>39</v>
      </c>
      <c r="B43" s="179"/>
      <c r="C43" s="138"/>
      <c r="D43" s="138"/>
      <c r="E43" s="163"/>
    </row>
    <row r="44" spans="1:5" ht="18.75">
      <c r="A44" s="182" t="s">
        <v>40</v>
      </c>
      <c r="B44" s="8" t="s">
        <v>41</v>
      </c>
      <c r="C44" s="138">
        <v>1045</v>
      </c>
      <c r="D44" s="138">
        <v>1025.1</v>
      </c>
      <c r="E44" s="163">
        <f t="shared" si="0"/>
        <v>1.0194127402204665</v>
      </c>
    </row>
    <row r="45" spans="1:5" ht="18.75">
      <c r="A45" s="182" t="s">
        <v>42</v>
      </c>
      <c r="B45" s="8" t="s">
        <v>43</v>
      </c>
      <c r="C45" s="138">
        <v>546</v>
      </c>
      <c r="D45" s="138">
        <v>501.6</v>
      </c>
      <c r="E45" s="163">
        <f t="shared" si="0"/>
        <v>1.088516746411483</v>
      </c>
    </row>
    <row r="46" spans="1:5" ht="18.75">
      <c r="A46" s="181" t="s">
        <v>44</v>
      </c>
      <c r="B46" s="179"/>
      <c r="C46" s="138"/>
      <c r="D46" s="138"/>
      <c r="E46" s="163"/>
    </row>
    <row r="47" spans="1:5" ht="18.75">
      <c r="A47" s="182" t="s">
        <v>45</v>
      </c>
      <c r="B47" s="8" t="s">
        <v>15</v>
      </c>
      <c r="C47" s="137">
        <v>534.8</v>
      </c>
      <c r="D47" s="137">
        <v>491.7</v>
      </c>
      <c r="E47" s="163">
        <f t="shared" si="0"/>
        <v>1.0876550742322553</v>
      </c>
    </row>
    <row r="48" spans="1:5" ht="18.75">
      <c r="A48" s="182" t="s">
        <v>46</v>
      </c>
      <c r="B48" s="8" t="s">
        <v>21</v>
      </c>
      <c r="C48" s="137">
        <v>117.6</v>
      </c>
      <c r="D48" s="137">
        <v>115</v>
      </c>
      <c r="E48" s="163">
        <f t="shared" si="0"/>
        <v>1.0226086956521738</v>
      </c>
    </row>
    <row r="49" spans="1:5" ht="18.75">
      <c r="A49" s="181" t="s">
        <v>47</v>
      </c>
      <c r="B49" s="179"/>
      <c r="C49" s="138"/>
      <c r="D49" s="138"/>
      <c r="E49" s="163"/>
    </row>
    <row r="50" spans="1:5" ht="18.75">
      <c r="A50" s="182" t="s">
        <v>48</v>
      </c>
      <c r="B50" s="8" t="s">
        <v>49</v>
      </c>
      <c r="C50" s="138">
        <v>216</v>
      </c>
      <c r="D50" s="138">
        <v>210</v>
      </c>
      <c r="E50" s="163">
        <f t="shared" si="0"/>
        <v>1.0285714285714285</v>
      </c>
    </row>
    <row r="51" spans="1:5" ht="37.5">
      <c r="A51" s="182" t="s">
        <v>50</v>
      </c>
      <c r="B51" s="8" t="s">
        <v>21</v>
      </c>
      <c r="C51" s="138">
        <v>35</v>
      </c>
      <c r="D51" s="138">
        <v>31</v>
      </c>
      <c r="E51" s="163">
        <f t="shared" si="0"/>
        <v>1.1290322580645162</v>
      </c>
    </row>
    <row r="52" spans="1:9" ht="58.5">
      <c r="A52" s="151" t="s">
        <v>51</v>
      </c>
      <c r="B52" s="8" t="s">
        <v>18</v>
      </c>
      <c r="C52" s="137">
        <v>45</v>
      </c>
      <c r="D52" s="137">
        <v>21.6</v>
      </c>
      <c r="E52" s="163">
        <f t="shared" si="0"/>
        <v>2.083333333333333</v>
      </c>
      <c r="I52" s="128"/>
    </row>
    <row r="53" spans="1:5" ht="18.75">
      <c r="A53" s="183" t="s">
        <v>52</v>
      </c>
      <c r="B53" s="8" t="s">
        <v>18</v>
      </c>
      <c r="C53" s="137">
        <v>38.8</v>
      </c>
      <c r="D53" s="138">
        <v>21.6</v>
      </c>
      <c r="E53" s="163">
        <f t="shared" si="0"/>
        <v>1.796296296296296</v>
      </c>
    </row>
    <row r="54" spans="1:5" ht="18.75">
      <c r="A54" s="183" t="s">
        <v>53</v>
      </c>
      <c r="B54" s="8" t="s">
        <v>18</v>
      </c>
      <c r="C54" s="138">
        <v>0</v>
      </c>
      <c r="D54" s="138">
        <v>0</v>
      </c>
      <c r="E54" s="163">
        <v>0</v>
      </c>
    </row>
    <row r="55" spans="1:5" ht="18.75">
      <c r="A55" s="183" t="s">
        <v>54</v>
      </c>
      <c r="B55" s="8" t="s">
        <v>18</v>
      </c>
      <c r="C55" s="138">
        <v>6.2</v>
      </c>
      <c r="D55" s="138">
        <v>0</v>
      </c>
      <c r="E55" s="163">
        <v>0</v>
      </c>
    </row>
    <row r="56" spans="1:5" ht="18.75">
      <c r="A56" s="175" t="s">
        <v>219</v>
      </c>
      <c r="B56" s="175"/>
      <c r="C56" s="175"/>
      <c r="D56" s="175"/>
      <c r="E56" s="163"/>
    </row>
    <row r="57" spans="1:5" ht="78">
      <c r="A57" s="151" t="s">
        <v>55</v>
      </c>
      <c r="B57" s="8" t="s">
        <v>66</v>
      </c>
      <c r="C57" s="184">
        <v>3.4</v>
      </c>
      <c r="D57" s="184">
        <v>7.7</v>
      </c>
      <c r="E57" s="163">
        <f t="shared" si="0"/>
        <v>0.44155844155844154</v>
      </c>
    </row>
    <row r="58" spans="1:5" ht="19.5">
      <c r="A58" s="151" t="s">
        <v>56</v>
      </c>
      <c r="B58" s="179"/>
      <c r="C58" s="184"/>
      <c r="D58" s="184"/>
      <c r="E58" s="163"/>
    </row>
    <row r="59" spans="1:5" ht="18.75">
      <c r="A59" s="169" t="s">
        <v>57</v>
      </c>
      <c r="B59" s="8" t="s">
        <v>58</v>
      </c>
      <c r="C59" s="244">
        <v>11.984</v>
      </c>
      <c r="D59" s="184">
        <v>12.7</v>
      </c>
      <c r="E59" s="163">
        <f t="shared" si="0"/>
        <v>0.9436220472440945</v>
      </c>
    </row>
    <row r="60" spans="1:5" ht="18.75">
      <c r="A60" s="7" t="s">
        <v>59</v>
      </c>
      <c r="B60" s="8" t="s">
        <v>21</v>
      </c>
      <c r="C60" s="184">
        <v>47.1</v>
      </c>
      <c r="D60" s="184">
        <v>47</v>
      </c>
      <c r="E60" s="163">
        <f t="shared" si="0"/>
        <v>1.0021276595744681</v>
      </c>
    </row>
    <row r="61" spans="1:5" ht="18.75">
      <c r="A61" s="169" t="s">
        <v>60</v>
      </c>
      <c r="B61" s="8" t="s">
        <v>58</v>
      </c>
      <c r="C61" s="184">
        <v>13.423</v>
      </c>
      <c r="D61" s="184">
        <v>14.4</v>
      </c>
      <c r="E61" s="163">
        <f t="shared" si="0"/>
        <v>0.9321527777777777</v>
      </c>
    </row>
    <row r="62" spans="1:5" ht="18.75" customHeight="1">
      <c r="A62" s="169" t="s">
        <v>61</v>
      </c>
      <c r="B62" s="8" t="s">
        <v>21</v>
      </c>
      <c r="C62" s="184">
        <v>52.9</v>
      </c>
      <c r="D62" s="184">
        <v>53</v>
      </c>
      <c r="E62" s="163">
        <f t="shared" si="0"/>
        <v>0.9981132075471698</v>
      </c>
    </row>
    <row r="63" spans="1:5" ht="19.5">
      <c r="A63" s="151" t="s">
        <v>62</v>
      </c>
      <c r="B63" s="8"/>
      <c r="C63" s="184"/>
      <c r="D63" s="184"/>
      <c r="E63" s="163"/>
    </row>
    <row r="64" spans="1:5" ht="18.75">
      <c r="A64" s="169" t="s">
        <v>63</v>
      </c>
      <c r="B64" s="8" t="s">
        <v>58</v>
      </c>
      <c r="C64" s="184">
        <v>6.59</v>
      </c>
      <c r="D64" s="184">
        <v>6.8</v>
      </c>
      <c r="E64" s="163">
        <f t="shared" si="0"/>
        <v>0.9691176470588235</v>
      </c>
    </row>
    <row r="65" spans="1:5" ht="18.75">
      <c r="A65" s="7" t="s">
        <v>59</v>
      </c>
      <c r="B65" s="8" t="s">
        <v>21</v>
      </c>
      <c r="C65" s="184">
        <v>23.7</v>
      </c>
      <c r="D65" s="184">
        <v>25.1</v>
      </c>
      <c r="E65" s="163">
        <f t="shared" si="0"/>
        <v>0.944223107569721</v>
      </c>
    </row>
    <row r="66" spans="1:5" ht="18.75">
      <c r="A66" s="169" t="s">
        <v>64</v>
      </c>
      <c r="B66" s="8" t="s">
        <v>58</v>
      </c>
      <c r="C66" s="184">
        <v>16.936</v>
      </c>
      <c r="D66" s="184">
        <v>16</v>
      </c>
      <c r="E66" s="163">
        <f t="shared" si="0"/>
        <v>1.0585</v>
      </c>
    </row>
    <row r="67" spans="1:5" ht="18.75">
      <c r="A67" s="7" t="s">
        <v>59</v>
      </c>
      <c r="B67" s="8" t="s">
        <v>21</v>
      </c>
      <c r="C67" s="184">
        <v>61.1</v>
      </c>
      <c r="D67" s="184">
        <v>59</v>
      </c>
      <c r="E67" s="163">
        <f t="shared" si="0"/>
        <v>1.035593220338983</v>
      </c>
    </row>
    <row r="68" spans="1:6" ht="18.75">
      <c r="A68" s="169" t="s">
        <v>65</v>
      </c>
      <c r="B68" s="8" t="s">
        <v>58</v>
      </c>
      <c r="C68" s="184">
        <v>4.195</v>
      </c>
      <c r="D68" s="184">
        <v>3.8</v>
      </c>
      <c r="E68" s="163">
        <f t="shared" si="0"/>
        <v>1.1039473684210528</v>
      </c>
      <c r="F68" s="245"/>
    </row>
    <row r="69" spans="1:5" ht="18.75">
      <c r="A69" s="7" t="s">
        <v>59</v>
      </c>
      <c r="B69" s="8" t="s">
        <v>21</v>
      </c>
      <c r="C69" s="184">
        <v>15.2</v>
      </c>
      <c r="D69" s="184">
        <v>13.9</v>
      </c>
      <c r="E69" s="163">
        <f t="shared" si="0"/>
        <v>1.093525179856115</v>
      </c>
    </row>
    <row r="70" spans="1:5" ht="39">
      <c r="A70" s="165" t="s">
        <v>221</v>
      </c>
      <c r="B70" s="8" t="s">
        <v>66</v>
      </c>
      <c r="C70" s="184">
        <v>-120</v>
      </c>
      <c r="D70" s="184">
        <v>15</v>
      </c>
      <c r="E70" s="163">
        <v>0</v>
      </c>
    </row>
    <row r="71" spans="1:5" ht="39">
      <c r="A71" s="165" t="s">
        <v>67</v>
      </c>
      <c r="B71" s="8" t="s">
        <v>21</v>
      </c>
      <c r="C71" s="184">
        <v>0</v>
      </c>
      <c r="D71" s="184">
        <v>0</v>
      </c>
      <c r="E71" s="163">
        <v>0</v>
      </c>
    </row>
    <row r="72" spans="1:5" ht="39">
      <c r="A72" s="165" t="s">
        <v>68</v>
      </c>
      <c r="B72" s="8" t="s">
        <v>21</v>
      </c>
      <c r="C72" s="184">
        <v>100</v>
      </c>
      <c r="D72" s="184">
        <v>100</v>
      </c>
      <c r="E72" s="163">
        <f aca="true" t="shared" si="1" ref="E72:E135">C72/D72</f>
        <v>1</v>
      </c>
    </row>
    <row r="73" spans="1:5" ht="18.75">
      <c r="A73" s="175" t="s">
        <v>220</v>
      </c>
      <c r="B73" s="175"/>
      <c r="C73" s="175"/>
      <c r="D73" s="175"/>
      <c r="E73" s="163"/>
    </row>
    <row r="74" spans="1:5" ht="19.5">
      <c r="A74" s="185" t="s">
        <v>77</v>
      </c>
      <c r="B74" s="8" t="s">
        <v>78</v>
      </c>
      <c r="C74" s="137">
        <v>25.412</v>
      </c>
      <c r="D74" s="137">
        <v>27.1</v>
      </c>
      <c r="E74" s="163">
        <f t="shared" si="1"/>
        <v>0.9377121771217711</v>
      </c>
    </row>
    <row r="75" spans="1:5" ht="19.5">
      <c r="A75" s="151" t="s">
        <v>69</v>
      </c>
      <c r="B75" s="8" t="s">
        <v>58</v>
      </c>
      <c r="C75" s="137">
        <v>16</v>
      </c>
      <c r="D75" s="137">
        <v>16</v>
      </c>
      <c r="E75" s="163">
        <f t="shared" si="1"/>
        <v>1</v>
      </c>
    </row>
    <row r="76" spans="1:5" ht="19.5">
      <c r="A76" s="151" t="s">
        <v>70</v>
      </c>
      <c r="B76" s="8" t="s">
        <v>58</v>
      </c>
      <c r="C76" s="137">
        <v>8.1</v>
      </c>
      <c r="D76" s="137">
        <v>8.1</v>
      </c>
      <c r="E76" s="163">
        <f t="shared" si="1"/>
        <v>1</v>
      </c>
    </row>
    <row r="77" spans="1:5" ht="18.75">
      <c r="A77" s="169" t="s">
        <v>71</v>
      </c>
      <c r="B77" s="8" t="s">
        <v>58</v>
      </c>
      <c r="C77" s="137">
        <v>1.7</v>
      </c>
      <c r="D77" s="137">
        <v>3.4</v>
      </c>
      <c r="E77" s="163">
        <f t="shared" si="1"/>
        <v>0.5</v>
      </c>
    </row>
    <row r="78" spans="1:5" ht="19.5">
      <c r="A78" s="151" t="s">
        <v>72</v>
      </c>
      <c r="B78" s="8" t="s">
        <v>58</v>
      </c>
      <c r="C78" s="137">
        <v>1.2</v>
      </c>
      <c r="D78" s="137">
        <v>1.2</v>
      </c>
      <c r="E78" s="163">
        <f t="shared" si="1"/>
        <v>1</v>
      </c>
    </row>
    <row r="79" spans="1:5" ht="19.5">
      <c r="A79" s="151" t="s">
        <v>73</v>
      </c>
      <c r="B79" s="8" t="s">
        <v>58</v>
      </c>
      <c r="C79" s="137">
        <v>7.5</v>
      </c>
      <c r="D79" s="137">
        <v>7.5</v>
      </c>
      <c r="E79" s="163">
        <f t="shared" si="1"/>
        <v>1</v>
      </c>
    </row>
    <row r="80" spans="1:5" ht="18.75">
      <c r="A80" s="168" t="s">
        <v>74</v>
      </c>
      <c r="B80" s="186" t="s">
        <v>58</v>
      </c>
      <c r="C80" s="137">
        <v>2.5</v>
      </c>
      <c r="D80" s="137">
        <v>2.5</v>
      </c>
      <c r="E80" s="163">
        <f t="shared" si="1"/>
        <v>1</v>
      </c>
    </row>
    <row r="81" spans="1:5" ht="58.5">
      <c r="A81" s="151" t="s">
        <v>75</v>
      </c>
      <c r="B81" s="8" t="s">
        <v>21</v>
      </c>
      <c r="C81" s="137">
        <v>30</v>
      </c>
      <c r="D81" s="137">
        <v>29</v>
      </c>
      <c r="E81" s="163">
        <f t="shared" si="1"/>
        <v>1.0344827586206897</v>
      </c>
    </row>
    <row r="82" spans="1:5" ht="18.75">
      <c r="A82" s="169" t="s">
        <v>181</v>
      </c>
      <c r="B82" s="8" t="s">
        <v>21</v>
      </c>
      <c r="C82" s="137">
        <v>11</v>
      </c>
      <c r="D82" s="137">
        <v>3</v>
      </c>
      <c r="E82" s="163">
        <f t="shared" si="1"/>
        <v>3.6666666666666665</v>
      </c>
    </row>
    <row r="83" spans="1:5" ht="18.75">
      <c r="A83" s="169" t="s">
        <v>175</v>
      </c>
      <c r="B83" s="8" t="s">
        <v>21</v>
      </c>
      <c r="C83" s="137">
        <v>4.5</v>
      </c>
      <c r="D83" s="137">
        <v>5.6</v>
      </c>
      <c r="E83" s="163">
        <f t="shared" si="1"/>
        <v>0.8035714285714286</v>
      </c>
    </row>
    <row r="84" spans="1:5" ht="18.75">
      <c r="A84" s="170" t="s">
        <v>190</v>
      </c>
      <c r="B84" s="8" t="s">
        <v>21</v>
      </c>
      <c r="C84" s="137">
        <v>1.5</v>
      </c>
      <c r="D84" s="137">
        <v>0.26</v>
      </c>
      <c r="E84" s="163">
        <f t="shared" si="1"/>
        <v>5.769230769230769</v>
      </c>
    </row>
    <row r="85" spans="1:5" ht="18.75">
      <c r="A85" s="170" t="s">
        <v>191</v>
      </c>
      <c r="B85" s="8" t="s">
        <v>21</v>
      </c>
      <c r="C85" s="137">
        <v>17.6</v>
      </c>
      <c r="D85" s="137">
        <v>1.8</v>
      </c>
      <c r="E85" s="163">
        <f t="shared" si="1"/>
        <v>9.777777777777779</v>
      </c>
    </row>
    <row r="86" spans="1:5" ht="18.75">
      <c r="A86" s="170" t="s">
        <v>192</v>
      </c>
      <c r="B86" s="8" t="s">
        <v>21</v>
      </c>
      <c r="C86" s="137">
        <v>0</v>
      </c>
      <c r="D86" s="137">
        <v>0</v>
      </c>
      <c r="E86" s="163">
        <v>0</v>
      </c>
    </row>
    <row r="87" spans="1:5" ht="18.75">
      <c r="A87" s="170" t="s">
        <v>34</v>
      </c>
      <c r="B87" s="8" t="s">
        <v>21</v>
      </c>
      <c r="C87" s="137">
        <v>7</v>
      </c>
      <c r="D87" s="137">
        <v>0</v>
      </c>
      <c r="E87" s="163">
        <v>0</v>
      </c>
    </row>
    <row r="88" spans="1:5" ht="56.25">
      <c r="A88" s="169" t="s">
        <v>268</v>
      </c>
      <c r="B88" s="8" t="s">
        <v>21</v>
      </c>
      <c r="C88" s="137">
        <v>35.3</v>
      </c>
      <c r="D88" s="137">
        <v>34</v>
      </c>
      <c r="E88" s="163">
        <f t="shared" si="1"/>
        <v>1.038235294117647</v>
      </c>
    </row>
    <row r="89" spans="1:5" ht="18.75">
      <c r="A89" s="170" t="s">
        <v>193</v>
      </c>
      <c r="B89" s="8" t="s">
        <v>21</v>
      </c>
      <c r="C89" s="137">
        <v>0.3</v>
      </c>
      <c r="D89" s="137">
        <v>0.3</v>
      </c>
      <c r="E89" s="163">
        <f t="shared" si="1"/>
        <v>1</v>
      </c>
    </row>
    <row r="90" spans="1:5" ht="18.75">
      <c r="A90" s="187" t="s">
        <v>222</v>
      </c>
      <c r="B90" s="8" t="s">
        <v>21</v>
      </c>
      <c r="C90" s="137">
        <v>22.8</v>
      </c>
      <c r="D90" s="137">
        <v>10</v>
      </c>
      <c r="E90" s="163">
        <f t="shared" si="1"/>
        <v>2.2800000000000002</v>
      </c>
    </row>
    <row r="91" spans="1:5" ht="75">
      <c r="A91" s="168" t="s">
        <v>223</v>
      </c>
      <c r="B91" s="8" t="s">
        <v>21</v>
      </c>
      <c r="C91" s="137">
        <v>21.2</v>
      </c>
      <c r="D91" s="137">
        <v>19</v>
      </c>
      <c r="E91" s="163">
        <f t="shared" si="1"/>
        <v>1.1157894736842104</v>
      </c>
    </row>
    <row r="92" spans="1:5" ht="18.75">
      <c r="A92" s="173" t="s">
        <v>76</v>
      </c>
      <c r="B92" s="173"/>
      <c r="C92" s="173"/>
      <c r="D92" s="173"/>
      <c r="E92" s="163"/>
    </row>
    <row r="93" spans="1:5" ht="19.5">
      <c r="A93" s="151" t="s">
        <v>79</v>
      </c>
      <c r="B93" s="107" t="s">
        <v>78</v>
      </c>
      <c r="C93" s="166">
        <v>5.616</v>
      </c>
      <c r="D93" s="166">
        <v>6.12</v>
      </c>
      <c r="E93" s="163">
        <f t="shared" si="1"/>
        <v>0.9176470588235294</v>
      </c>
    </row>
    <row r="94" spans="1:5" ht="19.5">
      <c r="A94" s="151" t="s">
        <v>80</v>
      </c>
      <c r="B94" s="107"/>
      <c r="C94" s="137"/>
      <c r="D94" s="137"/>
      <c r="E94" s="163"/>
    </row>
    <row r="95" spans="1:5" ht="18.75">
      <c r="A95" s="188" t="s">
        <v>181</v>
      </c>
      <c r="B95" s="107" t="s">
        <v>78</v>
      </c>
      <c r="C95" s="137">
        <v>0.841</v>
      </c>
      <c r="D95" s="137">
        <v>0.9</v>
      </c>
      <c r="E95" s="163">
        <f t="shared" si="1"/>
        <v>0.9344444444444444</v>
      </c>
    </row>
    <row r="96" spans="1:5" ht="18.75">
      <c r="A96" s="189" t="s">
        <v>175</v>
      </c>
      <c r="B96" s="107" t="s">
        <v>78</v>
      </c>
      <c r="C96" s="137">
        <v>0.2</v>
      </c>
      <c r="D96" s="137">
        <v>0.3</v>
      </c>
      <c r="E96" s="163">
        <f t="shared" si="1"/>
        <v>0.6666666666666667</v>
      </c>
    </row>
    <row r="97" spans="1:5" ht="18.75">
      <c r="A97" s="190" t="s">
        <v>190</v>
      </c>
      <c r="B97" s="107" t="s">
        <v>78</v>
      </c>
      <c r="C97" s="137">
        <v>0.024</v>
      </c>
      <c r="D97" s="137">
        <v>0.02</v>
      </c>
      <c r="E97" s="163">
        <f t="shared" si="1"/>
        <v>1.2</v>
      </c>
    </row>
    <row r="98" spans="1:5" ht="18.75">
      <c r="A98" s="190" t="s">
        <v>191</v>
      </c>
      <c r="B98" s="107" t="s">
        <v>78</v>
      </c>
      <c r="C98" s="137">
        <v>0.4</v>
      </c>
      <c r="D98" s="137">
        <v>0.4</v>
      </c>
      <c r="E98" s="163">
        <f t="shared" si="1"/>
        <v>1</v>
      </c>
    </row>
    <row r="99" spans="1:5" ht="18.75">
      <c r="A99" s="190" t="s">
        <v>192</v>
      </c>
      <c r="B99" s="107" t="s">
        <v>78</v>
      </c>
      <c r="C99" s="137"/>
      <c r="D99" s="137"/>
      <c r="E99" s="163"/>
    </row>
    <row r="100" spans="1:5" ht="18.75">
      <c r="A100" s="190" t="s">
        <v>34</v>
      </c>
      <c r="B100" s="107" t="s">
        <v>78</v>
      </c>
      <c r="C100" s="137">
        <v>0.2</v>
      </c>
      <c r="D100" s="137">
        <v>0.169</v>
      </c>
      <c r="E100" s="163">
        <f t="shared" si="1"/>
        <v>1.183431952662722</v>
      </c>
    </row>
    <row r="101" spans="1:5" ht="56.25">
      <c r="A101" s="169" t="s">
        <v>230</v>
      </c>
      <c r="B101" s="107" t="s">
        <v>78</v>
      </c>
      <c r="C101" s="246">
        <v>0.7</v>
      </c>
      <c r="D101" s="137">
        <v>0.69</v>
      </c>
      <c r="E101" s="163">
        <f t="shared" si="1"/>
        <v>1.0144927536231885</v>
      </c>
    </row>
    <row r="102" spans="1:5" ht="18.75">
      <c r="A102" s="190" t="s">
        <v>193</v>
      </c>
      <c r="B102" s="107" t="s">
        <v>78</v>
      </c>
      <c r="C102" s="137">
        <v>0.2</v>
      </c>
      <c r="D102" s="137">
        <v>0.058</v>
      </c>
      <c r="E102" s="163">
        <f t="shared" si="1"/>
        <v>3.4482758620689657</v>
      </c>
    </row>
    <row r="103" spans="1:5" ht="37.5">
      <c r="A103" s="169" t="s">
        <v>189</v>
      </c>
      <c r="B103" s="107" t="s">
        <v>78</v>
      </c>
      <c r="C103" s="137">
        <v>0.35</v>
      </c>
      <c r="D103" s="137">
        <v>0.588</v>
      </c>
      <c r="E103" s="163">
        <f t="shared" si="1"/>
        <v>0.5952380952380952</v>
      </c>
    </row>
    <row r="104" spans="1:5" ht="18.75">
      <c r="A104" s="190" t="s">
        <v>194</v>
      </c>
      <c r="B104" s="107" t="s">
        <v>78</v>
      </c>
      <c r="C104" s="137">
        <v>1.71</v>
      </c>
      <c r="D104" s="137">
        <v>1.773</v>
      </c>
      <c r="E104" s="163">
        <f t="shared" si="1"/>
        <v>0.9644670050761421</v>
      </c>
    </row>
    <row r="105" spans="1:5" ht="18.75">
      <c r="A105" s="190" t="s">
        <v>195</v>
      </c>
      <c r="B105" s="107" t="s">
        <v>78</v>
      </c>
      <c r="C105" s="137">
        <v>0.393</v>
      </c>
      <c r="D105" s="137">
        <v>0.671</v>
      </c>
      <c r="E105" s="163">
        <f t="shared" si="1"/>
        <v>0.5856929955290611</v>
      </c>
    </row>
    <row r="106" spans="1:5" ht="37.5">
      <c r="A106" s="189" t="s">
        <v>196</v>
      </c>
      <c r="B106" s="107" t="s">
        <v>78</v>
      </c>
      <c r="C106" s="137">
        <v>0.405</v>
      </c>
      <c r="D106" s="137">
        <v>0.315</v>
      </c>
      <c r="E106" s="163">
        <f t="shared" si="1"/>
        <v>1.2857142857142858</v>
      </c>
    </row>
    <row r="107" spans="1:5" ht="18.75">
      <c r="A107" s="190" t="s">
        <v>198</v>
      </c>
      <c r="B107" s="107" t="s">
        <v>78</v>
      </c>
      <c r="C107" s="137">
        <v>0.173</v>
      </c>
      <c r="D107" s="137">
        <v>0.09</v>
      </c>
      <c r="E107" s="163">
        <f t="shared" si="1"/>
        <v>1.922222222222222</v>
      </c>
    </row>
    <row r="108" spans="1:5" ht="75">
      <c r="A108" s="191" t="s">
        <v>216</v>
      </c>
      <c r="B108" s="107" t="s">
        <v>78</v>
      </c>
      <c r="C108" s="137">
        <v>2.361</v>
      </c>
      <c r="D108" s="137">
        <v>2.444</v>
      </c>
      <c r="E108" s="163">
        <f t="shared" si="1"/>
        <v>0.9660392798690672</v>
      </c>
    </row>
    <row r="109" spans="1:5" ht="18.75">
      <c r="A109" s="192" t="s">
        <v>197</v>
      </c>
      <c r="B109" s="107"/>
      <c r="C109" s="137"/>
      <c r="D109" s="137"/>
      <c r="E109" s="163"/>
    </row>
    <row r="110" spans="1:5" ht="18.75">
      <c r="A110" s="193" t="s">
        <v>194</v>
      </c>
      <c r="B110" s="107" t="s">
        <v>78</v>
      </c>
      <c r="C110" s="137">
        <v>1.528</v>
      </c>
      <c r="D110" s="137">
        <v>1.598</v>
      </c>
      <c r="E110" s="163">
        <f t="shared" si="1"/>
        <v>0.9561952440550688</v>
      </c>
    </row>
    <row r="111" spans="1:5" ht="18.75">
      <c r="A111" s="194" t="s">
        <v>199</v>
      </c>
      <c r="B111" s="107" t="s">
        <v>58</v>
      </c>
      <c r="C111" s="137">
        <v>0.389</v>
      </c>
      <c r="D111" s="137">
        <v>0.41</v>
      </c>
      <c r="E111" s="163">
        <f t="shared" si="1"/>
        <v>0.9487804878048781</v>
      </c>
    </row>
    <row r="112" spans="1:5" ht="18.75">
      <c r="A112" s="194" t="s">
        <v>200</v>
      </c>
      <c r="B112" s="107" t="s">
        <v>78</v>
      </c>
      <c r="C112" s="137">
        <v>0.204</v>
      </c>
      <c r="D112" s="137">
        <v>0.213</v>
      </c>
      <c r="E112" s="163">
        <f t="shared" si="1"/>
        <v>0.9577464788732394</v>
      </c>
    </row>
    <row r="113" spans="1:5" ht="18.75">
      <c r="A113" s="194" t="s">
        <v>201</v>
      </c>
      <c r="B113" s="107" t="s">
        <v>78</v>
      </c>
      <c r="C113" s="137">
        <v>0.02</v>
      </c>
      <c r="D113" s="137">
        <v>0.019</v>
      </c>
      <c r="E113" s="163">
        <f t="shared" si="1"/>
        <v>1.0526315789473684</v>
      </c>
    </row>
    <row r="114" spans="1:5" ht="18.75">
      <c r="A114" s="194" t="s">
        <v>202</v>
      </c>
      <c r="B114" s="107" t="s">
        <v>78</v>
      </c>
      <c r="C114" s="137">
        <v>0</v>
      </c>
      <c r="D114" s="137">
        <v>0</v>
      </c>
      <c r="E114" s="163">
        <v>0</v>
      </c>
    </row>
    <row r="115" spans="1:5" ht="18.75">
      <c r="A115" s="194" t="s">
        <v>203</v>
      </c>
      <c r="B115" s="107" t="s">
        <v>58</v>
      </c>
      <c r="C115" s="137">
        <v>0.21</v>
      </c>
      <c r="D115" s="137">
        <v>0.204</v>
      </c>
      <c r="E115" s="163">
        <f t="shared" si="1"/>
        <v>1.0294117647058825</v>
      </c>
    </row>
    <row r="116" spans="1:5" ht="39">
      <c r="A116" s="165" t="s">
        <v>81</v>
      </c>
      <c r="B116" s="107" t="s">
        <v>21</v>
      </c>
      <c r="C116" s="137">
        <v>1.5</v>
      </c>
      <c r="D116" s="137">
        <v>1.7</v>
      </c>
      <c r="E116" s="163">
        <f t="shared" si="1"/>
        <v>0.8823529411764706</v>
      </c>
    </row>
    <row r="117" spans="1:5" ht="19.5">
      <c r="A117" s="151" t="s">
        <v>82</v>
      </c>
      <c r="B117" s="107" t="s">
        <v>25</v>
      </c>
      <c r="C117" s="137">
        <v>37182</v>
      </c>
      <c r="D117" s="137">
        <v>30908</v>
      </c>
      <c r="E117" s="163">
        <f t="shared" si="1"/>
        <v>1.2029895172770804</v>
      </c>
    </row>
    <row r="118" spans="1:5" ht="39">
      <c r="A118" s="151" t="s">
        <v>83</v>
      </c>
      <c r="B118" s="107" t="s">
        <v>25</v>
      </c>
      <c r="C118" s="137">
        <v>9323</v>
      </c>
      <c r="D118" s="137">
        <v>8752</v>
      </c>
      <c r="E118" s="163">
        <f t="shared" si="1"/>
        <v>1.0652422303473492</v>
      </c>
    </row>
    <row r="119" spans="1:5" ht="19.5">
      <c r="A119" s="151" t="s">
        <v>80</v>
      </c>
      <c r="B119" s="107"/>
      <c r="C119" s="137"/>
      <c r="D119" s="137"/>
      <c r="E119" s="163"/>
    </row>
    <row r="120" spans="1:5" ht="18.75">
      <c r="A120" s="188" t="s">
        <v>181</v>
      </c>
      <c r="B120" s="107" t="s">
        <v>25</v>
      </c>
      <c r="C120" s="137">
        <v>5150</v>
      </c>
      <c r="D120" s="137">
        <v>4452</v>
      </c>
      <c r="E120" s="163">
        <f t="shared" si="1"/>
        <v>1.1567834681042228</v>
      </c>
    </row>
    <row r="121" spans="1:5" ht="18.75">
      <c r="A121" s="189" t="s">
        <v>175</v>
      </c>
      <c r="B121" s="107" t="s">
        <v>25</v>
      </c>
      <c r="C121" s="137"/>
      <c r="D121" s="137"/>
      <c r="E121" s="163"/>
    </row>
    <row r="122" spans="1:5" ht="18.75">
      <c r="A122" s="190" t="s">
        <v>190</v>
      </c>
      <c r="B122" s="107" t="s">
        <v>25</v>
      </c>
      <c r="C122" s="137">
        <v>8149</v>
      </c>
      <c r="D122" s="137">
        <v>6313</v>
      </c>
      <c r="E122" s="163">
        <f t="shared" si="1"/>
        <v>1.2908284492317441</v>
      </c>
    </row>
    <row r="123" spans="1:5" ht="18.75">
      <c r="A123" s="190" t="s">
        <v>191</v>
      </c>
      <c r="B123" s="107" t="s">
        <v>25</v>
      </c>
      <c r="C123" s="137">
        <v>8873</v>
      </c>
      <c r="D123" s="137">
        <v>7198</v>
      </c>
      <c r="E123" s="163">
        <f t="shared" si="1"/>
        <v>1.2327035287579884</v>
      </c>
    </row>
    <row r="124" spans="1:5" ht="18.75">
      <c r="A124" s="190" t="s">
        <v>192</v>
      </c>
      <c r="B124" s="107" t="s">
        <v>25</v>
      </c>
      <c r="C124" s="137">
        <v>0</v>
      </c>
      <c r="D124" s="137"/>
      <c r="E124" s="163">
        <v>0</v>
      </c>
    </row>
    <row r="125" spans="1:5" ht="18.75">
      <c r="A125" s="190" t="s">
        <v>34</v>
      </c>
      <c r="B125" s="107" t="s">
        <v>25</v>
      </c>
      <c r="C125" s="137">
        <v>10834</v>
      </c>
      <c r="D125" s="137">
        <v>11151</v>
      </c>
      <c r="E125" s="163">
        <f t="shared" si="1"/>
        <v>0.9715720563178191</v>
      </c>
    </row>
    <row r="126" spans="1:5" ht="56.25">
      <c r="A126" s="169" t="s">
        <v>268</v>
      </c>
      <c r="B126" s="107" t="s">
        <v>25</v>
      </c>
      <c r="C126" s="137">
        <v>6665</v>
      </c>
      <c r="D126" s="137">
        <v>7700</v>
      </c>
      <c r="E126" s="163">
        <f t="shared" si="1"/>
        <v>0.8655844155844156</v>
      </c>
    </row>
    <row r="127" spans="1:5" ht="18.75">
      <c r="A127" s="190" t="s">
        <v>193</v>
      </c>
      <c r="B127" s="107" t="s">
        <v>25</v>
      </c>
      <c r="C127" s="137">
        <v>0</v>
      </c>
      <c r="D127" s="137">
        <v>0</v>
      </c>
      <c r="E127" s="163">
        <v>0</v>
      </c>
    </row>
    <row r="128" spans="1:5" ht="37.5">
      <c r="A128" s="169" t="s">
        <v>189</v>
      </c>
      <c r="B128" s="107" t="s">
        <v>25</v>
      </c>
      <c r="C128" s="137">
        <v>21895</v>
      </c>
      <c r="D128" s="137">
        <v>22211</v>
      </c>
      <c r="E128" s="163">
        <f t="shared" si="1"/>
        <v>0.9857728152717122</v>
      </c>
    </row>
    <row r="129" spans="1:5" ht="18.75">
      <c r="A129" s="190" t="s">
        <v>194</v>
      </c>
      <c r="B129" s="107" t="s">
        <v>25</v>
      </c>
      <c r="C129" s="137">
        <v>9018</v>
      </c>
      <c r="D129" s="137">
        <v>8015</v>
      </c>
      <c r="E129" s="163">
        <f t="shared" si="1"/>
        <v>1.1251403618215845</v>
      </c>
    </row>
    <row r="130" spans="1:5" ht="18.75">
      <c r="A130" s="190" t="s">
        <v>195</v>
      </c>
      <c r="B130" s="107" t="s">
        <v>25</v>
      </c>
      <c r="C130" s="137">
        <v>10151</v>
      </c>
      <c r="D130" s="137">
        <v>10200</v>
      </c>
      <c r="E130" s="163">
        <f t="shared" si="1"/>
        <v>0.9951960784313726</v>
      </c>
    </row>
    <row r="131" spans="1:5" ht="37.5">
      <c r="A131" s="189" t="s">
        <v>196</v>
      </c>
      <c r="B131" s="107" t="s">
        <v>25</v>
      </c>
      <c r="C131" s="137">
        <v>5715</v>
      </c>
      <c r="D131" s="137">
        <v>4448</v>
      </c>
      <c r="E131" s="163">
        <f t="shared" si="1"/>
        <v>1.2848471223021583</v>
      </c>
    </row>
    <row r="132" spans="1:5" ht="18.75">
      <c r="A132" s="190" t="s">
        <v>198</v>
      </c>
      <c r="B132" s="107" t="s">
        <v>25</v>
      </c>
      <c r="C132" s="137">
        <v>5185</v>
      </c>
      <c r="D132" s="137">
        <v>7150</v>
      </c>
      <c r="E132" s="163">
        <f t="shared" si="1"/>
        <v>0.7251748251748251</v>
      </c>
    </row>
    <row r="133" spans="1:5" ht="75">
      <c r="A133" s="191" t="s">
        <v>216</v>
      </c>
      <c r="B133" s="8" t="s">
        <v>66</v>
      </c>
      <c r="C133" s="137">
        <v>2351</v>
      </c>
      <c r="D133" s="137">
        <v>2444</v>
      </c>
      <c r="E133" s="163">
        <f t="shared" si="1"/>
        <v>0.9619476268412439</v>
      </c>
    </row>
    <row r="134" spans="1:5" ht="18.75">
      <c r="A134" s="192" t="s">
        <v>197</v>
      </c>
      <c r="B134" s="8"/>
      <c r="C134" s="137"/>
      <c r="D134" s="137"/>
      <c r="E134" s="163"/>
    </row>
    <row r="135" spans="1:5" ht="18.75">
      <c r="A135" s="193" t="s">
        <v>194</v>
      </c>
      <c r="B135" s="8" t="s">
        <v>66</v>
      </c>
      <c r="C135" s="137">
        <v>1528</v>
      </c>
      <c r="D135" s="137">
        <v>1598</v>
      </c>
      <c r="E135" s="163">
        <f t="shared" si="1"/>
        <v>0.9561952440550688</v>
      </c>
    </row>
    <row r="136" spans="1:5" ht="18.75">
      <c r="A136" s="194" t="s">
        <v>199</v>
      </c>
      <c r="B136" s="8" t="s">
        <v>66</v>
      </c>
      <c r="C136" s="137">
        <v>389</v>
      </c>
      <c r="D136" s="137">
        <v>410</v>
      </c>
      <c r="E136" s="163">
        <f aca="true" t="shared" si="2" ref="E136:E146">C136/D136</f>
        <v>0.948780487804878</v>
      </c>
    </row>
    <row r="137" spans="1:5" ht="18.75">
      <c r="A137" s="194" t="s">
        <v>200</v>
      </c>
      <c r="B137" s="8" t="s">
        <v>66</v>
      </c>
      <c r="C137" s="137">
        <v>204</v>
      </c>
      <c r="D137" s="137">
        <v>213</v>
      </c>
      <c r="E137" s="163">
        <f t="shared" si="2"/>
        <v>0.9577464788732394</v>
      </c>
    </row>
    <row r="138" spans="1:5" ht="18.75">
      <c r="A138" s="194" t="s">
        <v>201</v>
      </c>
      <c r="B138" s="8" t="s">
        <v>66</v>
      </c>
      <c r="C138" s="137">
        <v>20</v>
      </c>
      <c r="D138" s="137">
        <v>19</v>
      </c>
      <c r="E138" s="163">
        <f t="shared" si="2"/>
        <v>1.0526315789473684</v>
      </c>
    </row>
    <row r="139" spans="1:5" ht="18.75">
      <c r="A139" s="194" t="s">
        <v>202</v>
      </c>
      <c r="B139" s="8" t="s">
        <v>66</v>
      </c>
      <c r="C139" s="137">
        <v>0</v>
      </c>
      <c r="D139" s="137">
        <v>0</v>
      </c>
      <c r="E139" s="163">
        <v>0</v>
      </c>
    </row>
    <row r="140" spans="1:5" ht="18.75">
      <c r="A140" s="190" t="s">
        <v>203</v>
      </c>
      <c r="B140" s="8" t="s">
        <v>66</v>
      </c>
      <c r="C140" s="137">
        <v>210</v>
      </c>
      <c r="D140" s="137">
        <v>204</v>
      </c>
      <c r="E140" s="163">
        <f t="shared" si="2"/>
        <v>1.0294117647058822</v>
      </c>
    </row>
    <row r="141" spans="1:5" ht="19.5">
      <c r="A141" s="195" t="s">
        <v>84</v>
      </c>
      <c r="B141" s="8" t="s">
        <v>15</v>
      </c>
      <c r="C141" s="137">
        <v>0.3</v>
      </c>
      <c r="D141" s="137">
        <v>0.003</v>
      </c>
      <c r="E141" s="163">
        <v>0</v>
      </c>
    </row>
    <row r="142" spans="1:5" ht="19.5">
      <c r="A142" s="195" t="s">
        <v>85</v>
      </c>
      <c r="B142" s="8" t="s">
        <v>15</v>
      </c>
      <c r="C142" s="137">
        <v>418.8</v>
      </c>
      <c r="D142" s="137">
        <v>416.4</v>
      </c>
      <c r="E142" s="163">
        <f t="shared" si="2"/>
        <v>1.005763688760807</v>
      </c>
    </row>
    <row r="143" spans="1:5" ht="39">
      <c r="A143" s="165" t="s">
        <v>225</v>
      </c>
      <c r="B143" s="8" t="s">
        <v>25</v>
      </c>
      <c r="C143" s="137">
        <v>6140</v>
      </c>
      <c r="D143" s="137">
        <v>5532</v>
      </c>
      <c r="E143" s="163">
        <f t="shared" si="2"/>
        <v>1.1099060014461315</v>
      </c>
    </row>
    <row r="144" spans="1:5" ht="58.5">
      <c r="A144" s="151" t="s">
        <v>86</v>
      </c>
      <c r="B144" s="8" t="s">
        <v>87</v>
      </c>
      <c r="C144" s="137">
        <v>6</v>
      </c>
      <c r="D144" s="137">
        <v>3.2</v>
      </c>
      <c r="E144" s="163">
        <f t="shared" si="2"/>
        <v>1.875</v>
      </c>
    </row>
    <row r="145" spans="1:5" ht="39">
      <c r="A145" s="151" t="s">
        <v>88</v>
      </c>
      <c r="B145" s="8" t="s">
        <v>58</v>
      </c>
      <c r="C145" s="137">
        <v>10.1</v>
      </c>
      <c r="D145" s="137">
        <v>13.5</v>
      </c>
      <c r="E145" s="163">
        <f t="shared" si="2"/>
        <v>0.7481481481481481</v>
      </c>
    </row>
    <row r="146" spans="1:5" ht="39">
      <c r="A146" s="151" t="s">
        <v>89</v>
      </c>
      <c r="B146" s="8" t="s">
        <v>21</v>
      </c>
      <c r="C146" s="137">
        <v>39.8</v>
      </c>
      <c r="D146" s="137">
        <v>50</v>
      </c>
      <c r="E146" s="163">
        <f t="shared" si="2"/>
        <v>0.7959999999999999</v>
      </c>
    </row>
    <row r="147" spans="1:5" ht="19.5">
      <c r="A147" s="151" t="s">
        <v>90</v>
      </c>
      <c r="B147" s="8" t="s">
        <v>92</v>
      </c>
      <c r="C147" s="137">
        <v>0</v>
      </c>
      <c r="D147" s="137">
        <v>0</v>
      </c>
      <c r="E147" s="163">
        <v>0</v>
      </c>
    </row>
    <row r="148" spans="1:5" ht="18.75">
      <c r="A148" s="196" t="s">
        <v>91</v>
      </c>
      <c r="B148" s="8" t="s">
        <v>92</v>
      </c>
      <c r="C148" s="137">
        <v>0</v>
      </c>
      <c r="D148" s="137">
        <v>0</v>
      </c>
      <c r="E148" s="163">
        <v>0</v>
      </c>
    </row>
    <row r="149" spans="1:5" ht="18.75">
      <c r="A149" s="46"/>
      <c r="B149" s="47"/>
      <c r="C149" s="48"/>
      <c r="D149" s="48"/>
      <c r="E149" s="49"/>
    </row>
    <row r="150" spans="1:5" ht="18.75" customHeight="1" hidden="1">
      <c r="A150" s="102" t="s">
        <v>93</v>
      </c>
      <c r="B150" s="102"/>
      <c r="C150" s="102"/>
      <c r="D150" s="102"/>
      <c r="E150" s="102"/>
    </row>
    <row r="151" spans="1:5" ht="60" customHeight="1" hidden="1">
      <c r="A151" s="105" t="s">
        <v>94</v>
      </c>
      <c r="B151" s="102"/>
      <c r="C151" s="102"/>
      <c r="D151" s="102"/>
      <c r="E151" s="102"/>
    </row>
    <row r="152" spans="1:5" ht="58.5" customHeight="1" hidden="1">
      <c r="A152" s="97" t="s">
        <v>224</v>
      </c>
      <c r="B152" s="97"/>
      <c r="C152" s="97"/>
      <c r="D152" s="97"/>
      <c r="E152" s="97"/>
    </row>
    <row r="153" spans="1:5" ht="44.25" customHeight="1" hidden="1">
      <c r="A153" s="98" t="s">
        <v>242</v>
      </c>
      <c r="B153" s="98"/>
      <c r="C153" s="98"/>
      <c r="D153" s="98"/>
      <c r="E153" s="98"/>
    </row>
    <row r="154" spans="1:5" ht="15.75" hidden="1">
      <c r="A154" s="3"/>
      <c r="B154" s="4"/>
      <c r="C154" s="5"/>
      <c r="D154" s="5"/>
      <c r="E154" s="6"/>
    </row>
    <row r="155" ht="12.75" hidden="1"/>
  </sheetData>
  <mergeCells count="1">
    <mergeCell ref="A2:E2"/>
  </mergeCells>
  <printOptions/>
  <pageMargins left="0.75" right="0.75" top="0.54" bottom="0.45" header="0.5" footer="0.5"/>
  <pageSetup fitToHeight="3" fitToWidth="1" horizontalDpi="300" verticalDpi="300" orientation="portrait" paperSize="9" scale="58" r:id="rId1"/>
  <rowBreaks count="3" manualBreakCount="3">
    <brk id="35" max="255" man="1"/>
    <brk id="86" max="4" man="1"/>
    <brk id="1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SheetLayoutView="100" workbookViewId="0" topLeftCell="A1">
      <selection activeCell="F26" sqref="F26"/>
    </sheetView>
  </sheetViews>
  <sheetFormatPr defaultColWidth="9.00390625" defaultRowHeight="12.75"/>
  <cols>
    <col min="1" max="1" width="3.125" style="0" customWidth="1"/>
    <col min="2" max="2" width="3.25390625" style="0" customWidth="1"/>
    <col min="4" max="4" width="29.375" style="0" customWidth="1"/>
    <col min="5" max="5" width="12.00390625" style="0" customWidth="1"/>
    <col min="6" max="6" width="11.00390625" style="0" customWidth="1"/>
    <col min="7" max="7" width="12.75390625" style="0" customWidth="1"/>
    <col min="8" max="8" width="10.75390625" style="0" customWidth="1"/>
    <col min="9" max="9" width="15.00390625" style="0" customWidth="1"/>
    <col min="10" max="10" width="11.375" style="0" customWidth="1"/>
    <col min="11" max="11" width="11.125" style="0" customWidth="1"/>
  </cols>
  <sheetData>
    <row r="1" spans="6:11" ht="15.75">
      <c r="F1" s="240" t="s">
        <v>95</v>
      </c>
      <c r="G1" s="240"/>
      <c r="H1" s="240"/>
      <c r="I1" s="240"/>
      <c r="J1" s="240"/>
      <c r="K1" s="240"/>
    </row>
    <row r="3" spans="1:22" ht="18.75">
      <c r="A3" s="241" t="s">
        <v>208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30" customHeight="1">
      <c r="A4" s="242" t="s">
        <v>291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2.75">
      <c r="A5" s="11"/>
      <c r="B5" s="11"/>
      <c r="C5" s="11"/>
      <c r="D5" s="11"/>
      <c r="E5" s="11"/>
      <c r="F5" s="11"/>
      <c r="G5" s="11"/>
      <c r="H5" s="12"/>
      <c r="I5" s="11"/>
      <c r="J5" s="243" t="s">
        <v>209</v>
      </c>
      <c r="K5" s="243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85.5" customHeight="1">
      <c r="A6" s="238"/>
      <c r="B6" s="238"/>
      <c r="C6" s="238"/>
      <c r="D6" s="238"/>
      <c r="E6" s="13" t="s">
        <v>96</v>
      </c>
      <c r="F6" s="13" t="s">
        <v>97</v>
      </c>
      <c r="G6" s="13" t="s">
        <v>98</v>
      </c>
      <c r="H6" s="14" t="s">
        <v>99</v>
      </c>
      <c r="I6" s="13" t="s">
        <v>100</v>
      </c>
      <c r="J6" s="13" t="s">
        <v>85</v>
      </c>
      <c r="K6" s="13" t="s">
        <v>84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5.75">
      <c r="A7" s="239" t="s">
        <v>101</v>
      </c>
      <c r="B7" s="239"/>
      <c r="C7" s="239"/>
      <c r="D7" s="239"/>
      <c r="E7" s="155">
        <f aca="true" t="shared" si="0" ref="E7:K7">SUM(E8:E9)</f>
        <v>2.5</v>
      </c>
      <c r="F7" s="155">
        <f t="shared" si="0"/>
        <v>0.4</v>
      </c>
      <c r="G7" s="155">
        <f t="shared" si="0"/>
        <v>0.5</v>
      </c>
      <c r="H7" s="155">
        <f t="shared" si="0"/>
        <v>0</v>
      </c>
      <c r="I7" s="155">
        <f t="shared" si="0"/>
        <v>22</v>
      </c>
      <c r="J7" s="155">
        <f t="shared" si="0"/>
        <v>1.6</v>
      </c>
      <c r="K7" s="155">
        <f t="shared" si="0"/>
        <v>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2.75">
      <c r="A8" s="153"/>
      <c r="B8" s="230" t="s">
        <v>102</v>
      </c>
      <c r="C8" s="230"/>
      <c r="D8" s="230"/>
      <c r="E8" s="148"/>
      <c r="F8" s="148"/>
      <c r="G8" s="148"/>
      <c r="H8" s="148"/>
      <c r="I8" s="148"/>
      <c r="J8" s="148"/>
      <c r="K8" s="148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2.75">
      <c r="A9" s="199"/>
      <c r="B9" s="199"/>
      <c r="C9" s="199" t="s">
        <v>231</v>
      </c>
      <c r="D9" s="199" t="s">
        <v>232</v>
      </c>
      <c r="E9" s="153">
        <v>2.5</v>
      </c>
      <c r="F9" s="148">
        <v>0.4</v>
      </c>
      <c r="G9" s="148">
        <v>0.5</v>
      </c>
      <c r="H9" s="148">
        <v>0</v>
      </c>
      <c r="I9" s="148">
        <v>22</v>
      </c>
      <c r="J9" s="148">
        <v>1.6</v>
      </c>
      <c r="K9" s="148">
        <v>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2.75">
      <c r="A10" s="199"/>
      <c r="B10" s="199"/>
      <c r="C10" s="199"/>
      <c r="D10" s="199"/>
      <c r="E10" s="148"/>
      <c r="F10" s="148"/>
      <c r="G10" s="148"/>
      <c r="H10" s="148"/>
      <c r="I10" s="148"/>
      <c r="J10" s="148"/>
      <c r="K10" s="148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5.75">
      <c r="A11" s="239" t="s">
        <v>103</v>
      </c>
      <c r="B11" s="239"/>
      <c r="C11" s="239"/>
      <c r="D11" s="239"/>
      <c r="E11" s="156">
        <f aca="true" t="shared" si="1" ref="E11:K11">E13+E17+E23</f>
        <v>37.3</v>
      </c>
      <c r="F11" s="156">
        <f t="shared" si="1"/>
        <v>35.300000000000004</v>
      </c>
      <c r="G11" s="156">
        <f t="shared" si="1"/>
        <v>34.300000000000004</v>
      </c>
      <c r="H11" s="156">
        <f t="shared" si="1"/>
        <v>1</v>
      </c>
      <c r="I11" s="155">
        <f t="shared" si="1"/>
        <v>102</v>
      </c>
      <c r="J11" s="155">
        <f t="shared" si="1"/>
        <v>9.299999999999999</v>
      </c>
      <c r="K11" s="155">
        <f t="shared" si="1"/>
        <v>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2.75">
      <c r="A12" s="199"/>
      <c r="B12" s="230" t="s">
        <v>104</v>
      </c>
      <c r="C12" s="230"/>
      <c r="D12" s="230"/>
      <c r="E12" s="78"/>
      <c r="F12" s="78"/>
      <c r="G12" s="78"/>
      <c r="H12" s="153"/>
      <c r="I12" s="148"/>
      <c r="J12" s="148"/>
      <c r="K12" s="148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27" customHeight="1">
      <c r="A13" s="237" t="s">
        <v>226</v>
      </c>
      <c r="B13" s="237"/>
      <c r="C13" s="237"/>
      <c r="D13" s="237"/>
      <c r="E13" s="78">
        <f aca="true" t="shared" si="2" ref="E13:K13">SUM(E15:E16)</f>
        <v>30</v>
      </c>
      <c r="F13" s="78">
        <f t="shared" si="2"/>
        <v>28.1</v>
      </c>
      <c r="G13" s="78">
        <f t="shared" si="2"/>
        <v>27.1</v>
      </c>
      <c r="H13" s="78">
        <f t="shared" si="2"/>
        <v>1</v>
      </c>
      <c r="I13" s="148">
        <f t="shared" si="2"/>
        <v>51</v>
      </c>
      <c r="J13" s="148">
        <f t="shared" si="2"/>
        <v>4</v>
      </c>
      <c r="K13" s="148">
        <f t="shared" si="2"/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2.75">
      <c r="A14" s="199"/>
      <c r="B14" s="230" t="s">
        <v>102</v>
      </c>
      <c r="C14" s="230"/>
      <c r="D14" s="230"/>
      <c r="E14" s="78"/>
      <c r="F14" s="78"/>
      <c r="G14" s="78"/>
      <c r="H14" s="153"/>
      <c r="I14" s="148"/>
      <c r="J14" s="148"/>
      <c r="K14" s="148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2.75">
      <c r="A15" s="199"/>
      <c r="B15" s="199"/>
      <c r="C15" s="199"/>
      <c r="D15" s="199" t="s">
        <v>274</v>
      </c>
      <c r="E15" s="78">
        <v>21</v>
      </c>
      <c r="F15" s="78">
        <v>19.6</v>
      </c>
      <c r="G15" s="78">
        <v>19</v>
      </c>
      <c r="H15" s="153">
        <v>0.6</v>
      </c>
      <c r="I15" s="148">
        <v>30</v>
      </c>
      <c r="J15" s="148">
        <v>2.3</v>
      </c>
      <c r="K15" s="148">
        <v>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2.75">
      <c r="A16" s="199"/>
      <c r="B16" s="199"/>
      <c r="C16" s="199"/>
      <c r="D16" s="199" t="s">
        <v>287</v>
      </c>
      <c r="E16" s="78">
        <v>9</v>
      </c>
      <c r="F16" s="78">
        <v>8.5</v>
      </c>
      <c r="G16" s="78">
        <v>8.1</v>
      </c>
      <c r="H16" s="153">
        <v>0.4</v>
      </c>
      <c r="I16" s="148">
        <v>21</v>
      </c>
      <c r="J16" s="148">
        <v>1.7</v>
      </c>
      <c r="K16" s="148">
        <v>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28.5" customHeight="1">
      <c r="A17" s="237" t="s">
        <v>227</v>
      </c>
      <c r="B17" s="237"/>
      <c r="C17" s="237"/>
      <c r="D17" s="237"/>
      <c r="E17" s="77">
        <f aca="true" t="shared" si="3" ref="E17:K17">SUM(E19:E21)</f>
        <v>7</v>
      </c>
      <c r="F17" s="77">
        <f t="shared" si="3"/>
        <v>7</v>
      </c>
      <c r="G17" s="77">
        <f t="shared" si="3"/>
        <v>7</v>
      </c>
      <c r="H17" s="77">
        <f t="shared" si="3"/>
        <v>0</v>
      </c>
      <c r="I17" s="77">
        <f t="shared" si="3"/>
        <v>46</v>
      </c>
      <c r="J17" s="77">
        <f t="shared" si="3"/>
        <v>5.1</v>
      </c>
      <c r="K17" s="77">
        <f t="shared" si="3"/>
        <v>0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2.75">
      <c r="A18" s="199"/>
      <c r="B18" s="230" t="s">
        <v>102</v>
      </c>
      <c r="C18" s="230"/>
      <c r="D18" s="230"/>
      <c r="E18" s="78"/>
      <c r="F18" s="78"/>
      <c r="G18" s="78"/>
      <c r="H18" s="77"/>
      <c r="I18" s="148"/>
      <c r="J18" s="148"/>
      <c r="K18" s="148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2.75">
      <c r="A19" s="199"/>
      <c r="B19" s="199"/>
      <c r="C19" s="199"/>
      <c r="D19" s="199" t="s">
        <v>281</v>
      </c>
      <c r="E19" s="148">
        <v>7</v>
      </c>
      <c r="F19" s="148">
        <v>7</v>
      </c>
      <c r="G19" s="148">
        <v>7</v>
      </c>
      <c r="H19" s="148">
        <v>0</v>
      </c>
      <c r="I19" s="148">
        <v>46</v>
      </c>
      <c r="J19" s="148">
        <v>5.1</v>
      </c>
      <c r="K19" s="148">
        <v>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2.75">
      <c r="A20" s="199"/>
      <c r="B20" s="199"/>
      <c r="C20" s="199"/>
      <c r="D20" s="199"/>
      <c r="E20" s="148"/>
      <c r="F20" s="148"/>
      <c r="G20" s="148"/>
      <c r="H20" s="148"/>
      <c r="I20" s="148"/>
      <c r="J20" s="148"/>
      <c r="K20" s="148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2.75">
      <c r="A21" s="199"/>
      <c r="B21" s="199"/>
      <c r="C21" s="199"/>
      <c r="D21" s="199"/>
      <c r="E21" s="148"/>
      <c r="F21" s="148"/>
      <c r="G21" s="148"/>
      <c r="H21" s="148"/>
      <c r="I21" s="148"/>
      <c r="J21" s="148"/>
      <c r="K21" s="148">
        <v>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2.75">
      <c r="A22" s="199"/>
      <c r="B22" s="199"/>
      <c r="C22" s="199"/>
      <c r="D22" s="199"/>
      <c r="E22" s="78"/>
      <c r="F22" s="78"/>
      <c r="G22" s="78"/>
      <c r="H22" s="78"/>
      <c r="I22" s="148"/>
      <c r="J22" s="148"/>
      <c r="K22" s="148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29.25" customHeight="1">
      <c r="A23" s="236" t="s">
        <v>228</v>
      </c>
      <c r="B23" s="236"/>
      <c r="C23" s="236"/>
      <c r="D23" s="236"/>
      <c r="E23" s="77">
        <f aca="true" t="shared" si="4" ref="E23:K23">SUM(E25:E26)</f>
        <v>0.3</v>
      </c>
      <c r="F23" s="77">
        <f t="shared" si="4"/>
        <v>0.2</v>
      </c>
      <c r="G23" s="77">
        <f t="shared" si="4"/>
        <v>0.2</v>
      </c>
      <c r="H23" s="77">
        <f t="shared" si="4"/>
        <v>0</v>
      </c>
      <c r="I23" s="149">
        <f t="shared" si="4"/>
        <v>5</v>
      </c>
      <c r="J23" s="149">
        <f t="shared" si="4"/>
        <v>0.2</v>
      </c>
      <c r="K23" s="149">
        <f t="shared" si="4"/>
        <v>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2.75">
      <c r="A24" s="199"/>
      <c r="B24" s="230" t="s">
        <v>102</v>
      </c>
      <c r="C24" s="230"/>
      <c r="D24" s="230"/>
      <c r="E24" s="78"/>
      <c r="F24" s="78"/>
      <c r="G24" s="78"/>
      <c r="H24" s="153"/>
      <c r="I24" s="148" t="s">
        <v>265</v>
      </c>
      <c r="J24" s="148"/>
      <c r="K24" s="148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2.75">
      <c r="A25" s="199"/>
      <c r="B25" s="199"/>
      <c r="C25" s="199"/>
      <c r="D25" s="199" t="s">
        <v>272</v>
      </c>
      <c r="E25" s="153">
        <v>0.3</v>
      </c>
      <c r="F25" s="153">
        <v>0.2</v>
      </c>
      <c r="G25" s="153">
        <v>0.2</v>
      </c>
      <c r="H25" s="148">
        <v>0</v>
      </c>
      <c r="I25" s="148">
        <v>5</v>
      </c>
      <c r="J25" s="148">
        <v>0.2</v>
      </c>
      <c r="K25" s="148">
        <v>0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2.75">
      <c r="A26" s="199"/>
      <c r="B26" s="199"/>
      <c r="C26" s="199"/>
      <c r="D26" s="199"/>
      <c r="E26" s="78"/>
      <c r="F26" s="78"/>
      <c r="G26" s="78"/>
      <c r="H26" s="153"/>
      <c r="I26" s="148"/>
      <c r="J26" s="148"/>
      <c r="K26" s="148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2.75">
      <c r="A27" s="235" t="s">
        <v>0</v>
      </c>
      <c r="B27" s="235"/>
      <c r="C27" s="235"/>
      <c r="D27" s="235"/>
      <c r="E27" s="77">
        <f aca="true" t="shared" si="5" ref="E27:K27">SUM(E29:E30)</f>
        <v>103.5</v>
      </c>
      <c r="F27" s="77">
        <f t="shared" si="5"/>
        <v>97</v>
      </c>
      <c r="G27" s="77">
        <f t="shared" si="5"/>
        <v>90</v>
      </c>
      <c r="H27" s="77">
        <f t="shared" si="5"/>
        <v>7</v>
      </c>
      <c r="I27" s="149">
        <f t="shared" si="5"/>
        <v>135</v>
      </c>
      <c r="J27" s="149">
        <f t="shared" si="5"/>
        <v>13.1</v>
      </c>
      <c r="K27" s="149">
        <f t="shared" si="5"/>
        <v>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2.75">
      <c r="A28" s="199"/>
      <c r="B28" s="230" t="s">
        <v>102</v>
      </c>
      <c r="C28" s="230"/>
      <c r="D28" s="230"/>
      <c r="E28" s="78"/>
      <c r="F28" s="78"/>
      <c r="G28" s="78"/>
      <c r="H28" s="153"/>
      <c r="I28" s="148"/>
      <c r="J28" s="148"/>
      <c r="K28" s="148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2.75">
      <c r="A29" s="199"/>
      <c r="B29" s="199"/>
      <c r="C29" s="199"/>
      <c r="D29" s="199" t="s">
        <v>233</v>
      </c>
      <c r="E29" s="148">
        <v>91.7</v>
      </c>
      <c r="F29" s="154">
        <v>85</v>
      </c>
      <c r="G29" s="148">
        <v>80</v>
      </c>
      <c r="H29" s="148">
        <v>5</v>
      </c>
      <c r="I29" s="148">
        <v>105</v>
      </c>
      <c r="J29" s="148">
        <v>9.5</v>
      </c>
      <c r="K29" s="148">
        <v>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12.75">
      <c r="A30" s="199"/>
      <c r="B30" s="199"/>
      <c r="C30" s="199"/>
      <c r="D30" s="199" t="s">
        <v>237</v>
      </c>
      <c r="E30" s="153">
        <v>11.8</v>
      </c>
      <c r="F30" s="153">
        <v>12</v>
      </c>
      <c r="G30" s="153">
        <v>10</v>
      </c>
      <c r="H30" s="153">
        <v>2</v>
      </c>
      <c r="I30" s="148">
        <v>30</v>
      </c>
      <c r="J30" s="148">
        <v>3.6</v>
      </c>
      <c r="K30" s="148">
        <v>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12.75">
      <c r="A31" s="235" t="s">
        <v>1</v>
      </c>
      <c r="B31" s="235"/>
      <c r="C31" s="235"/>
      <c r="D31" s="235"/>
      <c r="E31" s="77">
        <f aca="true" t="shared" si="6" ref="E31:K31">SUM(E33:E34)</f>
        <v>0.3</v>
      </c>
      <c r="F31" s="77">
        <f t="shared" si="6"/>
        <v>0.3</v>
      </c>
      <c r="G31" s="77">
        <f t="shared" si="6"/>
        <v>0.3</v>
      </c>
      <c r="H31" s="77">
        <f t="shared" si="6"/>
        <v>0</v>
      </c>
      <c r="I31" s="77">
        <f t="shared" si="6"/>
        <v>12</v>
      </c>
      <c r="J31" s="77">
        <f t="shared" si="6"/>
        <v>0.2</v>
      </c>
      <c r="K31" s="77">
        <f t="shared" si="6"/>
        <v>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2.75">
      <c r="A32" s="199"/>
      <c r="B32" s="230" t="s">
        <v>102</v>
      </c>
      <c r="C32" s="230"/>
      <c r="D32" s="230"/>
      <c r="E32" s="78"/>
      <c r="F32" s="78"/>
      <c r="G32" s="78"/>
      <c r="H32" s="153" t="s">
        <v>265</v>
      </c>
      <c r="I32" s="148"/>
      <c r="J32" s="148"/>
      <c r="K32" s="148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2.75">
      <c r="A33" s="199"/>
      <c r="B33" s="199"/>
      <c r="C33" s="199"/>
      <c r="D33" s="199" t="s">
        <v>261</v>
      </c>
      <c r="E33" s="78">
        <v>0.3</v>
      </c>
      <c r="F33" s="78">
        <v>0.3</v>
      </c>
      <c r="G33" s="78">
        <v>0.3</v>
      </c>
      <c r="H33" s="153">
        <v>0</v>
      </c>
      <c r="I33" s="148">
        <v>12</v>
      </c>
      <c r="J33" s="148">
        <v>0.2</v>
      </c>
      <c r="K33" s="148">
        <v>0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2.75">
      <c r="A34" s="199"/>
      <c r="B34" s="199"/>
      <c r="C34" s="199"/>
      <c r="D34" s="199"/>
      <c r="E34" s="78"/>
      <c r="F34" s="78"/>
      <c r="G34" s="78"/>
      <c r="H34" s="153"/>
      <c r="I34" s="148"/>
      <c r="J34" s="148"/>
      <c r="K34" s="148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2.75">
      <c r="A35" s="235" t="s">
        <v>2</v>
      </c>
      <c r="B35" s="235"/>
      <c r="C35" s="235"/>
      <c r="D35" s="235"/>
      <c r="E35" s="77">
        <f aca="true" t="shared" si="7" ref="E35:J35">SUM(E38:E45)</f>
        <v>85.60000000000001</v>
      </c>
      <c r="F35" s="77">
        <f t="shared" si="7"/>
        <v>79.79999999999998</v>
      </c>
      <c r="G35" s="77">
        <f t="shared" si="7"/>
        <v>70.1</v>
      </c>
      <c r="H35" s="77">
        <f t="shared" si="7"/>
        <v>7.300000000000001</v>
      </c>
      <c r="I35" s="149">
        <f t="shared" si="7"/>
        <v>427</v>
      </c>
      <c r="J35" s="149">
        <f t="shared" si="7"/>
        <v>18.620000000000005</v>
      </c>
      <c r="K35" s="148">
        <v>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2.75">
      <c r="A36" s="153" t="s">
        <v>80</v>
      </c>
      <c r="B36" s="153"/>
      <c r="C36" s="153"/>
      <c r="D36" s="153"/>
      <c r="E36" s="78"/>
      <c r="F36" s="78"/>
      <c r="G36" s="78"/>
      <c r="H36" s="153"/>
      <c r="I36" s="148"/>
      <c r="J36" s="148"/>
      <c r="K36" s="148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2.75">
      <c r="A37" s="153"/>
      <c r="B37" s="230" t="s">
        <v>102</v>
      </c>
      <c r="C37" s="230"/>
      <c r="D37" s="230"/>
      <c r="E37" s="78"/>
      <c r="F37" s="78"/>
      <c r="G37" s="78"/>
      <c r="H37" s="153"/>
      <c r="I37" s="148"/>
      <c r="J37" s="148"/>
      <c r="K37" s="148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2.75">
      <c r="A38" s="153"/>
      <c r="B38" s="199"/>
      <c r="C38" s="199"/>
      <c r="D38" s="199" t="s">
        <v>238</v>
      </c>
      <c r="E38" s="153">
        <v>20.8</v>
      </c>
      <c r="F38" s="153">
        <v>8.1</v>
      </c>
      <c r="G38" s="153">
        <v>7.2</v>
      </c>
      <c r="H38" s="153">
        <v>0.6</v>
      </c>
      <c r="I38" s="148">
        <v>92</v>
      </c>
      <c r="J38" s="148">
        <v>3.95</v>
      </c>
      <c r="K38" s="148">
        <v>0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2.75">
      <c r="A39" s="153"/>
      <c r="B39" s="199"/>
      <c r="C39" s="199"/>
      <c r="D39" s="199" t="s">
        <v>239</v>
      </c>
      <c r="E39" s="153">
        <v>16.9</v>
      </c>
      <c r="F39" s="153">
        <v>21.3</v>
      </c>
      <c r="G39" s="153">
        <v>18</v>
      </c>
      <c r="H39" s="153">
        <v>2.5</v>
      </c>
      <c r="I39" s="148">
        <v>135</v>
      </c>
      <c r="J39" s="148">
        <v>4.4</v>
      </c>
      <c r="K39" s="148">
        <v>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2.75">
      <c r="A40" s="153"/>
      <c r="B40" s="199"/>
      <c r="C40" s="199"/>
      <c r="D40" s="199" t="s">
        <v>262</v>
      </c>
      <c r="E40" s="153">
        <v>22.9</v>
      </c>
      <c r="F40" s="153">
        <v>30.2</v>
      </c>
      <c r="G40" s="153">
        <v>28.3</v>
      </c>
      <c r="H40" s="153">
        <v>1.1</v>
      </c>
      <c r="I40" s="148">
        <v>115</v>
      </c>
      <c r="J40" s="148">
        <v>8.1</v>
      </c>
      <c r="K40" s="148">
        <v>0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2.75">
      <c r="A41" s="153"/>
      <c r="B41" s="199"/>
      <c r="C41" s="199"/>
      <c r="D41" s="199" t="s">
        <v>240</v>
      </c>
      <c r="E41" s="153">
        <v>11.3</v>
      </c>
      <c r="F41" s="153">
        <v>7.1</v>
      </c>
      <c r="G41" s="153">
        <v>7</v>
      </c>
      <c r="H41" s="153">
        <v>0</v>
      </c>
      <c r="I41" s="148">
        <v>30</v>
      </c>
      <c r="J41" s="148">
        <v>0.3</v>
      </c>
      <c r="K41" s="148">
        <v>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2.75">
      <c r="A42" s="153"/>
      <c r="B42" s="199"/>
      <c r="C42" s="199"/>
      <c r="D42" s="199" t="s">
        <v>282</v>
      </c>
      <c r="E42" s="153">
        <v>0</v>
      </c>
      <c r="F42" s="153">
        <v>0</v>
      </c>
      <c r="G42" s="153">
        <v>0</v>
      </c>
      <c r="H42" s="153">
        <v>0</v>
      </c>
      <c r="I42" s="148">
        <v>0</v>
      </c>
      <c r="J42" s="148">
        <v>0</v>
      </c>
      <c r="K42" s="148">
        <v>0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2.75">
      <c r="A43" s="153"/>
      <c r="B43" s="199"/>
      <c r="C43" s="199"/>
      <c r="D43" s="199" t="s">
        <v>244</v>
      </c>
      <c r="E43" s="153">
        <v>13.7</v>
      </c>
      <c r="F43" s="153">
        <v>13.1</v>
      </c>
      <c r="G43" s="153">
        <v>9.6</v>
      </c>
      <c r="H43" s="153">
        <v>3.1</v>
      </c>
      <c r="I43" s="148">
        <v>50</v>
      </c>
      <c r="J43" s="148">
        <v>1.8</v>
      </c>
      <c r="K43" s="148">
        <v>0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2.75">
      <c r="A44" s="153"/>
      <c r="B44" s="199"/>
      <c r="C44" s="199"/>
      <c r="D44" s="199" t="s">
        <v>266</v>
      </c>
      <c r="E44" s="153">
        <v>0</v>
      </c>
      <c r="F44" s="153">
        <v>0</v>
      </c>
      <c r="G44" s="153">
        <v>0</v>
      </c>
      <c r="H44" s="153">
        <v>0</v>
      </c>
      <c r="I44" s="148">
        <v>5</v>
      </c>
      <c r="J44" s="148">
        <v>0.07</v>
      </c>
      <c r="K44" s="148">
        <v>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2.75">
      <c r="A45" s="153"/>
      <c r="B45" s="199"/>
      <c r="C45" s="199"/>
      <c r="D45" s="199"/>
      <c r="E45" s="148"/>
      <c r="F45" s="148"/>
      <c r="G45" s="148"/>
      <c r="H45" s="148"/>
      <c r="I45" s="148"/>
      <c r="J45" s="148"/>
      <c r="K45" s="148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2.75" customHeight="1">
      <c r="A46" s="235" t="s">
        <v>3</v>
      </c>
      <c r="B46" s="235"/>
      <c r="C46" s="235"/>
      <c r="D46" s="235"/>
      <c r="E46" s="78">
        <f aca="true" t="shared" si="8" ref="E46:K46">SUM(E48:E48)</f>
        <v>0</v>
      </c>
      <c r="F46" s="78">
        <f t="shared" si="8"/>
        <v>0</v>
      </c>
      <c r="G46" s="78">
        <f t="shared" si="8"/>
        <v>0</v>
      </c>
      <c r="H46" s="78">
        <f t="shared" si="8"/>
        <v>0</v>
      </c>
      <c r="I46" s="148">
        <f t="shared" si="8"/>
        <v>0</v>
      </c>
      <c r="J46" s="148">
        <f t="shared" si="8"/>
        <v>0</v>
      </c>
      <c r="K46" s="148">
        <f t="shared" si="8"/>
        <v>0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2.75">
      <c r="A47" s="199"/>
      <c r="B47" s="230" t="s">
        <v>102</v>
      </c>
      <c r="C47" s="230"/>
      <c r="D47" s="230"/>
      <c r="E47" s="78"/>
      <c r="F47" s="78"/>
      <c r="G47" s="78"/>
      <c r="H47" s="153"/>
      <c r="I47" s="148"/>
      <c r="J47" s="148"/>
      <c r="K47" s="148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2.75">
      <c r="A48" s="199"/>
      <c r="B48" s="199"/>
      <c r="C48" s="199"/>
      <c r="D48" s="199"/>
      <c r="E48" s="78"/>
      <c r="F48" s="78"/>
      <c r="G48" s="78"/>
      <c r="H48" s="153"/>
      <c r="I48" s="148"/>
      <c r="J48" s="148"/>
      <c r="K48" s="148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2.75" customHeight="1">
      <c r="A49" s="235" t="s">
        <v>4</v>
      </c>
      <c r="B49" s="235"/>
      <c r="C49" s="235"/>
      <c r="D49" s="235"/>
      <c r="E49" s="106">
        <f aca="true" t="shared" si="9" ref="E49:K49">SUM(E51:E57)</f>
        <v>93.39999999999999</v>
      </c>
      <c r="F49" s="106">
        <f t="shared" si="9"/>
        <v>72.4</v>
      </c>
      <c r="G49" s="106">
        <f t="shared" si="9"/>
        <v>72.4</v>
      </c>
      <c r="H49" s="106">
        <f t="shared" si="9"/>
        <v>0</v>
      </c>
      <c r="I49" s="150">
        <f t="shared" si="9"/>
        <v>206</v>
      </c>
      <c r="J49" s="150">
        <f t="shared" si="9"/>
        <v>12.7</v>
      </c>
      <c r="K49" s="150">
        <f t="shared" si="9"/>
        <v>0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5" customHeight="1">
      <c r="A50" s="199"/>
      <c r="B50" s="230" t="s">
        <v>102</v>
      </c>
      <c r="C50" s="230"/>
      <c r="D50" s="230"/>
      <c r="E50" s="78"/>
      <c r="F50" s="78"/>
      <c r="G50" s="78"/>
      <c r="H50" s="153" t="s">
        <v>265</v>
      </c>
      <c r="I50" s="148"/>
      <c r="J50" s="148"/>
      <c r="K50" s="148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5" customHeight="1">
      <c r="A51" s="199"/>
      <c r="B51" s="199"/>
      <c r="C51" s="199"/>
      <c r="D51" s="199" t="s">
        <v>271</v>
      </c>
      <c r="E51" s="153">
        <v>11.6</v>
      </c>
      <c r="F51" s="153">
        <v>10.1</v>
      </c>
      <c r="G51" s="153">
        <v>10.1</v>
      </c>
      <c r="H51" s="153">
        <v>0</v>
      </c>
      <c r="I51" s="148">
        <v>48</v>
      </c>
      <c r="J51" s="148">
        <v>2.3</v>
      </c>
      <c r="K51" s="148">
        <v>0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5" customHeight="1">
      <c r="A52" s="199"/>
      <c r="B52" s="199"/>
      <c r="C52" s="199"/>
      <c r="D52" s="199" t="s">
        <v>236</v>
      </c>
      <c r="E52" s="153">
        <v>18</v>
      </c>
      <c r="F52" s="153">
        <v>15.1</v>
      </c>
      <c r="G52" s="153">
        <v>15.1</v>
      </c>
      <c r="H52" s="153">
        <v>0</v>
      </c>
      <c r="I52" s="148">
        <v>42</v>
      </c>
      <c r="J52" s="148">
        <v>2</v>
      </c>
      <c r="K52" s="148">
        <v>0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5" customHeight="1">
      <c r="A53" s="199"/>
      <c r="B53" s="199"/>
      <c r="C53" s="199"/>
      <c r="D53" s="199" t="s">
        <v>234</v>
      </c>
      <c r="E53" s="153">
        <v>24.7</v>
      </c>
      <c r="F53" s="153">
        <v>15.2</v>
      </c>
      <c r="G53" s="153">
        <v>15.2</v>
      </c>
      <c r="H53" s="153">
        <v>0</v>
      </c>
      <c r="I53" s="148">
        <v>29</v>
      </c>
      <c r="J53" s="148">
        <v>2.3</v>
      </c>
      <c r="K53" s="148">
        <v>0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5" customHeight="1">
      <c r="A54" s="199"/>
      <c r="B54" s="199"/>
      <c r="C54" s="199"/>
      <c r="D54" s="199" t="s">
        <v>235</v>
      </c>
      <c r="E54" s="153">
        <v>20.5</v>
      </c>
      <c r="F54" s="153">
        <v>16</v>
      </c>
      <c r="G54" s="153">
        <v>16</v>
      </c>
      <c r="H54" s="153">
        <v>0</v>
      </c>
      <c r="I54" s="148">
        <v>46</v>
      </c>
      <c r="J54" s="148">
        <v>3.4</v>
      </c>
      <c r="K54" s="148">
        <v>0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5" customHeight="1">
      <c r="A55" s="199"/>
      <c r="B55" s="199"/>
      <c r="C55" s="199"/>
      <c r="D55" s="199" t="s">
        <v>273</v>
      </c>
      <c r="E55" s="153">
        <v>10.5</v>
      </c>
      <c r="F55" s="153">
        <v>8.5</v>
      </c>
      <c r="G55" s="153">
        <v>8.5</v>
      </c>
      <c r="H55" s="153">
        <v>0</v>
      </c>
      <c r="I55" s="148">
        <v>25</v>
      </c>
      <c r="J55" s="148">
        <v>1.5</v>
      </c>
      <c r="K55" s="148">
        <v>0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5" customHeight="1">
      <c r="A56" s="199"/>
      <c r="B56" s="199"/>
      <c r="C56" s="199"/>
      <c r="D56" s="199" t="s">
        <v>267</v>
      </c>
      <c r="E56" s="153">
        <v>8.1</v>
      </c>
      <c r="F56" s="153">
        <v>7.5</v>
      </c>
      <c r="G56" s="153">
        <v>7.5</v>
      </c>
      <c r="H56" s="153">
        <v>0</v>
      </c>
      <c r="I56" s="148">
        <v>16</v>
      </c>
      <c r="J56" s="148">
        <v>1.2</v>
      </c>
      <c r="K56" s="148">
        <v>0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2.75">
      <c r="A57" s="199"/>
      <c r="B57" s="199"/>
      <c r="C57" s="199"/>
      <c r="D57" s="199"/>
      <c r="E57" s="153"/>
      <c r="F57" s="153"/>
      <c r="G57" s="153"/>
      <c r="H57" s="153">
        <v>0</v>
      </c>
      <c r="I57" s="153"/>
      <c r="J57" s="153"/>
      <c r="K57" s="153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2.75">
      <c r="A58" s="199"/>
      <c r="B58" s="199"/>
      <c r="C58" s="199"/>
      <c r="D58" s="199"/>
      <c r="E58" s="78"/>
      <c r="F58" s="78"/>
      <c r="G58" s="78"/>
      <c r="H58" s="153">
        <v>0</v>
      </c>
      <c r="I58" s="153"/>
      <c r="J58" s="153"/>
      <c r="K58" s="153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</row>
    <row r="59" spans="1:22" ht="12.75">
      <c r="A59" s="235" t="s">
        <v>5</v>
      </c>
      <c r="B59" s="235"/>
      <c r="C59" s="235"/>
      <c r="D59" s="235"/>
      <c r="E59" s="78">
        <f aca="true" t="shared" si="10" ref="E59:J59">SUM(E61:E62)</f>
        <v>0</v>
      </c>
      <c r="F59" s="78">
        <f t="shared" si="10"/>
        <v>0</v>
      </c>
      <c r="G59" s="78">
        <f t="shared" si="10"/>
        <v>0</v>
      </c>
      <c r="H59" s="78">
        <f t="shared" si="10"/>
        <v>0</v>
      </c>
      <c r="I59" s="148">
        <f t="shared" si="10"/>
        <v>0</v>
      </c>
      <c r="J59" s="148">
        <f t="shared" si="10"/>
        <v>0</v>
      </c>
      <c r="K59" s="148">
        <v>0</v>
      </c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</row>
    <row r="60" spans="1:22" ht="12.75">
      <c r="A60" s="199"/>
      <c r="B60" s="230" t="s">
        <v>102</v>
      </c>
      <c r="C60" s="230"/>
      <c r="D60" s="230"/>
      <c r="E60" s="78"/>
      <c r="F60" s="78"/>
      <c r="G60" s="78"/>
      <c r="H60" s="153"/>
      <c r="I60" s="148"/>
      <c r="J60" s="148"/>
      <c r="K60" s="148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2.75">
      <c r="A61" s="199"/>
      <c r="B61" s="199"/>
      <c r="C61" s="199"/>
      <c r="D61" s="199"/>
      <c r="E61" s="78">
        <v>0</v>
      </c>
      <c r="F61" s="78">
        <v>0</v>
      </c>
      <c r="G61" s="78">
        <v>0</v>
      </c>
      <c r="H61" s="153">
        <v>0</v>
      </c>
      <c r="I61" s="148"/>
      <c r="J61" s="148"/>
      <c r="K61" s="148">
        <v>0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2.75">
      <c r="A62" s="199"/>
      <c r="B62" s="199"/>
      <c r="C62" s="199"/>
      <c r="D62" s="199"/>
      <c r="E62" s="78"/>
      <c r="F62" s="78"/>
      <c r="G62" s="78"/>
      <c r="H62" s="153"/>
      <c r="I62" s="153"/>
      <c r="J62" s="153"/>
      <c r="K62" s="153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36" customHeight="1" thickBot="1">
      <c r="A63" s="231" t="s">
        <v>6</v>
      </c>
      <c r="B63" s="232"/>
      <c r="C63" s="232"/>
      <c r="D63" s="233"/>
      <c r="E63" s="197">
        <f>SUM(E7+E11+E27+E31+E35+E46+E49)</f>
        <v>322.6</v>
      </c>
      <c r="F63" s="197">
        <f>SUM(F7+F11+F27+F31+F35+F46+F49)</f>
        <v>285.2</v>
      </c>
      <c r="G63" s="197">
        <f>SUM(G7+G11+G27+G31+G35+G46+G49)</f>
        <v>267.6</v>
      </c>
      <c r="H63" s="197">
        <f>SUM(H7+H11+H27+H31+H35+H46+H49)</f>
        <v>15.3</v>
      </c>
      <c r="I63" s="198">
        <f>SUM(I7+I11+I27+I31+I35+I46+I49+I61)</f>
        <v>904</v>
      </c>
      <c r="J63" s="198">
        <f>SUM(J7+J11+J27+J31+J35+J46+J49+J61)</f>
        <v>55.52000000000001</v>
      </c>
      <c r="K63" s="198">
        <f>SUM(K7+K11+K27+K31+K35+K46+K49+K61)</f>
        <v>0</v>
      </c>
      <c r="L63" s="11"/>
      <c r="M63" s="11"/>
      <c r="N63" s="50"/>
      <c r="O63" s="11"/>
      <c r="P63" s="11"/>
      <c r="Q63" s="11"/>
      <c r="R63" s="11"/>
      <c r="S63" s="11"/>
      <c r="T63" s="11"/>
      <c r="U63" s="11"/>
      <c r="V63" s="11"/>
    </row>
    <row r="64" spans="1:22" ht="13.5" thickTop="1">
      <c r="A64" s="11"/>
      <c r="B64" s="11"/>
      <c r="C64" s="11"/>
      <c r="D64" s="11"/>
      <c r="E64" s="11"/>
      <c r="F64" s="11"/>
      <c r="G64" s="11"/>
      <c r="H64" s="12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ht="75.75" customHeight="1">
      <c r="A65" s="234" t="s">
        <v>285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ht="12.75">
      <c r="A66" s="11"/>
      <c r="B66" s="11"/>
      <c r="C66" s="11"/>
      <c r="D66" s="11"/>
      <c r="E66" s="11"/>
      <c r="F66" s="11"/>
      <c r="G66" s="11"/>
      <c r="H66" s="12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ht="12.75">
      <c r="A67" s="11"/>
      <c r="B67" s="11"/>
      <c r="C67" s="11"/>
      <c r="D67" s="11"/>
      <c r="E67" s="11"/>
      <c r="F67" s="11"/>
      <c r="G67" s="11"/>
      <c r="H67" s="12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ht="12.75">
      <c r="A68" s="11"/>
      <c r="B68" s="11"/>
      <c r="C68" s="11"/>
      <c r="D68" s="11" t="s">
        <v>250</v>
      </c>
      <c r="E68" s="11"/>
      <c r="F68" s="11"/>
      <c r="G68" s="11"/>
      <c r="H68" s="12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ht="12.75">
      <c r="A69" s="11"/>
      <c r="B69" s="11"/>
      <c r="C69" s="11"/>
      <c r="D69" s="11"/>
      <c r="E69" s="11"/>
      <c r="F69" s="11"/>
      <c r="G69" s="11"/>
      <c r="H69" s="12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ht="12.75">
      <c r="A70" s="11"/>
      <c r="B70" s="11"/>
      <c r="C70" s="11"/>
      <c r="D70" s="11"/>
      <c r="E70" s="11"/>
      <c r="F70" s="11"/>
      <c r="G70" s="11"/>
      <c r="H70" s="12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ht="12.75">
      <c r="A71" s="11"/>
      <c r="B71" s="11"/>
      <c r="C71" s="11"/>
      <c r="D71" s="11"/>
      <c r="E71" s="11"/>
      <c r="F71" s="11"/>
      <c r="G71" s="11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ht="12.75">
      <c r="A72" s="11"/>
      <c r="B72" s="11"/>
      <c r="C72" s="11"/>
      <c r="D72" s="11"/>
      <c r="E72" s="11"/>
      <c r="F72" s="11"/>
      <c r="G72" s="11"/>
      <c r="H72" s="12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ht="12.75">
      <c r="A73" s="11"/>
      <c r="B73" s="11"/>
      <c r="C73" s="11"/>
      <c r="D73" s="11"/>
      <c r="E73" s="11"/>
      <c r="F73" s="11"/>
      <c r="G73" s="11"/>
      <c r="H73" s="12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ht="12.75">
      <c r="A74" s="11"/>
      <c r="B74" s="11"/>
      <c r="C74" s="11"/>
      <c r="D74" s="11"/>
      <c r="E74" s="11"/>
      <c r="F74" s="11"/>
      <c r="G74" s="11"/>
      <c r="H74" s="12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ht="12.75">
      <c r="A75" s="11"/>
      <c r="B75" s="11"/>
      <c r="C75" s="11"/>
      <c r="D75" s="11"/>
      <c r="E75" s="11"/>
      <c r="F75" s="11"/>
      <c r="G75" s="11"/>
      <c r="H75" s="12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ht="12.75">
      <c r="A76" s="11"/>
      <c r="B76" s="11"/>
      <c r="C76" s="11"/>
      <c r="D76" s="11"/>
      <c r="E76" s="11"/>
      <c r="F76" s="11"/>
      <c r="G76" s="11"/>
      <c r="H76" s="12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ht="12.75">
      <c r="A77" s="11"/>
      <c r="B77" s="11"/>
      <c r="C77" s="11"/>
      <c r="D77" s="11"/>
      <c r="E77" s="11"/>
      <c r="F77" s="11"/>
      <c r="G77" s="11"/>
      <c r="H77" s="12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</sheetData>
  <mergeCells count="29">
    <mergeCell ref="F1:K1"/>
    <mergeCell ref="A3:K3"/>
    <mergeCell ref="A4:K4"/>
    <mergeCell ref="J5:K5"/>
    <mergeCell ref="B12:D12"/>
    <mergeCell ref="A13:D13"/>
    <mergeCell ref="B14:D14"/>
    <mergeCell ref="A6:D6"/>
    <mergeCell ref="A7:D7"/>
    <mergeCell ref="B8:D8"/>
    <mergeCell ref="A11:D11"/>
    <mergeCell ref="B18:D18"/>
    <mergeCell ref="A23:D23"/>
    <mergeCell ref="B24:D24"/>
    <mergeCell ref="A17:D17"/>
    <mergeCell ref="B47:D47"/>
    <mergeCell ref="A27:D27"/>
    <mergeCell ref="B28:D28"/>
    <mergeCell ref="A31:D31"/>
    <mergeCell ref="B32:D32"/>
    <mergeCell ref="A35:D35"/>
    <mergeCell ref="B37:D37"/>
    <mergeCell ref="A46:D46"/>
    <mergeCell ref="B60:D60"/>
    <mergeCell ref="A63:D63"/>
    <mergeCell ref="A65:K65"/>
    <mergeCell ref="A49:D49"/>
    <mergeCell ref="B50:D50"/>
    <mergeCell ref="A59:D59"/>
  </mergeCells>
  <printOptions horizontalCentered="1"/>
  <pageMargins left="0.3937007874015748" right="0" top="0.3937007874015748" bottom="0.3937007874015748" header="0.5118110236220472" footer="0.5118110236220472"/>
  <pageSetup fitToHeight="2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2011-07-22T02:47:44Z</cp:lastPrinted>
  <dcterms:created xsi:type="dcterms:W3CDTF">2006-03-06T08:26:24Z</dcterms:created>
  <dcterms:modified xsi:type="dcterms:W3CDTF">2011-10-24T06:59:39Z</dcterms:modified>
  <cp:category/>
  <cp:version/>
  <cp:contentType/>
  <cp:contentStatus/>
</cp:coreProperties>
</file>